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scottishsquash.sharepoint.com/performance/Junior/Rankings/2025-26/"/>
    </mc:Choice>
  </mc:AlternateContent>
  <xr:revisionPtr revIDLastSave="0" documentId="8_{76B9CA03-BE29-44BE-A117-79CE89B49FD0}" xr6:coauthVersionLast="47" xr6:coauthVersionMax="47" xr10:uidLastSave="{00000000-0000-0000-0000-000000000000}"/>
  <bookViews>
    <workbookView xWindow="7060" yWindow="2280" windowWidth="23340" windowHeight="16300" firstSheet="2" activeTab="3" xr2:uid="{00000000-000D-0000-FFFF-FFFF00000000}"/>
  </bookViews>
  <sheets>
    <sheet name="Boys Order of Merit" sheetId="7" r:id="rId1"/>
    <sheet name="Boys" sheetId="4" r:id="rId2"/>
    <sheet name="Girls" sheetId="8" r:id="rId3"/>
    <sheet name="Girls Order of Merit" sheetId="9" r:id="rId4"/>
  </sheets>
  <definedNames>
    <definedName name="_xlnm._FilterDatabase" localSheetId="1" hidden="1">Boys!$F$4:$F$50</definedName>
    <definedName name="_xlnm._FilterDatabase" localSheetId="2" hidden="1">Girls!$F$4:$F$50</definedName>
  </definedNames>
  <calcPr calcId="191028" iterate="1" iterateCount="10000"/>
  <pivotCaches>
    <pivotCache cacheId="2041" r:id="rId5"/>
    <pivotCache cacheId="205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8" l="1"/>
  <c r="M5" i="4" a="1"/>
  <c r="M5" i="4"/>
  <c r="M6" i="4" a="1"/>
  <c r="M6" i="4"/>
  <c r="M7" i="4" a="1"/>
  <c r="M7" i="4"/>
  <c r="M8" i="4" a="1"/>
  <c r="M8" i="4"/>
  <c r="M9" i="4" a="1"/>
  <c r="M9" i="4"/>
  <c r="M10" i="4" a="1"/>
  <c r="M10" i="4"/>
  <c r="M11" i="4" a="1"/>
  <c r="M11" i="4"/>
  <c r="M12" i="4" a="1"/>
  <c r="M12" i="4"/>
  <c r="M13" i="4" a="1"/>
  <c r="M13" i="4"/>
  <c r="M14" i="4" a="1"/>
  <c r="M14" i="4"/>
  <c r="M15" i="4" a="1"/>
  <c r="M15" i="4"/>
  <c r="M16" i="4" a="1"/>
  <c r="M16" i="4"/>
  <c r="M17" i="4" a="1"/>
  <c r="M17" i="4"/>
  <c r="M18" i="4" a="1"/>
  <c r="M18" i="4"/>
  <c r="M19" i="4" a="1"/>
  <c r="M19" i="4"/>
  <c r="M20" i="4" a="1"/>
  <c r="M20" i="4"/>
  <c r="M21" i="4" a="1"/>
  <c r="M21" i="4"/>
  <c r="M23" i="4" a="1"/>
  <c r="M23" i="4"/>
  <c r="M24" i="4" a="1"/>
  <c r="M24" i="4"/>
  <c r="M25" i="4" a="1"/>
  <c r="M25" i="4"/>
  <c r="M26" i="4" a="1"/>
  <c r="M26" i="4"/>
  <c r="M27" i="4" a="1"/>
  <c r="M27" i="4"/>
  <c r="M28" i="4" a="1"/>
  <c r="M28" i="4"/>
  <c r="M29" i="4" a="1"/>
  <c r="M29" i="4"/>
  <c r="M30" i="4" a="1"/>
  <c r="M30" i="4"/>
  <c r="M31" i="4" a="1"/>
  <c r="M31" i="4"/>
  <c r="M32" i="4" a="1"/>
  <c r="M32" i="4"/>
  <c r="M34" i="4" a="1"/>
  <c r="M34" i="4"/>
  <c r="M35" i="4" a="1"/>
  <c r="M35" i="4"/>
  <c r="M36" i="4" a="1"/>
  <c r="M36" i="4"/>
  <c r="M37" i="4" a="1"/>
  <c r="M37" i="4"/>
  <c r="M38" i="4" a="1"/>
  <c r="M38" i="4"/>
  <c r="M39" i="4" a="1"/>
  <c r="M39" i="4"/>
  <c r="M40" i="4" a="1"/>
  <c r="M40" i="4"/>
  <c r="M41" i="4" a="1"/>
  <c r="M41" i="4"/>
  <c r="M42" i="4" a="1"/>
  <c r="M42" i="4"/>
  <c r="M43" i="4" a="1"/>
  <c r="M43" i="4"/>
  <c r="M44" i="4" a="1"/>
  <c r="M44" i="4"/>
  <c r="M45" i="4" a="1"/>
  <c r="M45" i="4"/>
  <c r="M46" i="4" a="1"/>
  <c r="M46" i="4"/>
  <c r="M47" i="4" a="1"/>
  <c r="M47" i="4"/>
  <c r="M48" i="4" a="1"/>
  <c r="M48" i="4"/>
  <c r="M49" i="4" a="1"/>
  <c r="M49" i="4"/>
  <c r="M50" i="4" a="1"/>
  <c r="M50" i="4"/>
  <c r="M51" i="4" a="1"/>
  <c r="M51" i="4"/>
  <c r="M52" i="4" a="1"/>
  <c r="M52" i="4"/>
  <c r="M53" i="4" a="1"/>
  <c r="M53" i="4"/>
  <c r="M54" i="4" a="1"/>
  <c r="M54" i="4"/>
  <c r="M55" i="4" a="1"/>
  <c r="M55" i="4"/>
  <c r="M56" i="4" a="1"/>
  <c r="M56" i="4"/>
  <c r="M57" i="4" a="1"/>
  <c r="M57" i="4"/>
  <c r="M58" i="4" a="1"/>
  <c r="M58" i="4"/>
  <c r="M59" i="4" a="1"/>
  <c r="M59" i="4"/>
  <c r="M60" i="4" a="1"/>
  <c r="M60" i="4"/>
  <c r="M61" i="4" a="1"/>
  <c r="M61" i="4"/>
  <c r="M62" i="4" a="1"/>
  <c r="M62" i="4"/>
  <c r="M63" i="4" a="1"/>
  <c r="M63" i="4"/>
  <c r="M64" i="4" a="1"/>
  <c r="M64" i="4"/>
  <c r="M65" i="4" a="1"/>
  <c r="M65" i="4"/>
  <c r="M66" i="4" a="1"/>
  <c r="M66" i="4"/>
  <c r="M67" i="4" a="1"/>
  <c r="M67" i="4"/>
  <c r="M68" i="4" a="1"/>
  <c r="M68" i="4"/>
  <c r="M69" i="4" a="1"/>
  <c r="M69" i="4"/>
  <c r="M70" i="4" a="1"/>
  <c r="M70" i="4"/>
  <c r="M71" i="4" a="1"/>
  <c r="M71" i="4"/>
  <c r="M72" i="4" a="1"/>
  <c r="M72" i="4"/>
  <c r="M73" i="4" a="1"/>
  <c r="M73" i="4"/>
  <c r="M74" i="4" a="1"/>
  <c r="M74" i="4"/>
  <c r="M75" i="4" a="1"/>
  <c r="M75" i="4"/>
  <c r="M76" i="4" a="1"/>
  <c r="M76" i="4"/>
  <c r="M77" i="4" a="1"/>
  <c r="M77" i="4"/>
  <c r="M78" i="4" a="1"/>
  <c r="M78" i="4"/>
  <c r="M79" i="4" a="1"/>
  <c r="M79" i="4"/>
  <c r="M80" i="4" a="1"/>
  <c r="M80" i="4"/>
  <c r="M81" i="4" a="1"/>
  <c r="M81" i="4"/>
  <c r="M82" i="4" a="1"/>
  <c r="M82" i="4"/>
  <c r="M83" i="4" a="1"/>
  <c r="M83" i="4"/>
  <c r="M84" i="4" a="1"/>
  <c r="M84" i="4"/>
  <c r="M85" i="4" a="1"/>
  <c r="M85" i="4"/>
  <c r="M86" i="4" a="1"/>
  <c r="M86" i="4"/>
  <c r="M87" i="4" a="1"/>
  <c r="M87" i="4"/>
  <c r="M88" i="4" a="1"/>
  <c r="M88" i="4"/>
  <c r="M89" i="4" a="1"/>
  <c r="M89" i="4"/>
  <c r="M90" i="4" a="1"/>
  <c r="M90" i="4"/>
  <c r="M91" i="4" a="1"/>
  <c r="M91" i="4"/>
  <c r="M92" i="4" a="1"/>
  <c r="M92" i="4"/>
  <c r="M93" i="4" a="1"/>
  <c r="M93" i="4"/>
  <c r="M94" i="4" a="1"/>
  <c r="M94" i="4"/>
  <c r="M95" i="4" a="1"/>
  <c r="M95" i="4"/>
  <c r="M96" i="4" a="1"/>
  <c r="M96" i="4"/>
  <c r="M97" i="4" a="1"/>
  <c r="M97" i="4"/>
  <c r="M98" i="4" a="1"/>
  <c r="M98" i="4"/>
  <c r="M99" i="4" a="1"/>
  <c r="M99" i="4"/>
  <c r="M100" i="4" a="1"/>
  <c r="M100" i="4"/>
  <c r="M101" i="4" a="1"/>
  <c r="M101" i="4"/>
  <c r="M102" i="4" a="1"/>
  <c r="M102" i="4"/>
  <c r="M103" i="4" a="1"/>
  <c r="M103" i="4"/>
  <c r="M104" i="4" a="1"/>
  <c r="M104" i="4"/>
  <c r="M105" i="4" a="1"/>
  <c r="M105" i="4"/>
  <c r="M106" i="4" a="1"/>
  <c r="M106" i="4"/>
  <c r="M107" i="4" a="1"/>
  <c r="M107" i="4"/>
  <c r="M108" i="4" a="1"/>
  <c r="M108" i="4"/>
  <c r="H6" i="8"/>
  <c r="H27" i="8"/>
  <c r="H30" i="8"/>
  <c r="H59" i="4"/>
  <c r="H58" i="4"/>
  <c r="H53" i="4"/>
  <c r="H55" i="4"/>
  <c r="H56" i="4"/>
  <c r="H57" i="4"/>
  <c r="D81" i="4"/>
  <c r="D82" i="4"/>
  <c r="D83" i="4"/>
  <c r="D84" i="4"/>
  <c r="D85" i="4"/>
  <c r="D86" i="4"/>
  <c r="D87" i="4"/>
  <c r="D88" i="4"/>
  <c r="D89" i="4"/>
  <c r="D90" i="4"/>
  <c r="D91" i="4"/>
  <c r="D92" i="4"/>
  <c r="J92" i="4" s="1"/>
  <c r="D93" i="4"/>
  <c r="D94" i="4"/>
  <c r="D95" i="4"/>
  <c r="D96" i="4"/>
  <c r="D97" i="4"/>
  <c r="D98" i="4"/>
  <c r="D99" i="4"/>
  <c r="D100" i="4"/>
  <c r="J100" i="4" s="1"/>
  <c r="D101" i="4"/>
  <c r="D102" i="4"/>
  <c r="D103" i="4"/>
  <c r="D104" i="4"/>
  <c r="D105" i="4"/>
  <c r="D106" i="4"/>
  <c r="D107" i="4"/>
  <c r="D108" i="4"/>
  <c r="J108" i="4" s="1"/>
  <c r="J83" i="4"/>
  <c r="J91" i="4"/>
  <c r="J99" i="4"/>
  <c r="J107" i="4"/>
  <c r="D81" i="8"/>
  <c r="D82" i="8"/>
  <c r="D83" i="8"/>
  <c r="D84" i="8"/>
  <c r="D85" i="8"/>
  <c r="D86" i="8"/>
  <c r="J86" i="8" s="1"/>
  <c r="D87" i="8"/>
  <c r="D88" i="8"/>
  <c r="D89" i="8"/>
  <c r="D90" i="8"/>
  <c r="D91" i="8"/>
  <c r="D92" i="8"/>
  <c r="D93" i="8"/>
  <c r="D94" i="8"/>
  <c r="J94" i="8" s="1"/>
  <c r="D95" i="8"/>
  <c r="D96" i="8"/>
  <c r="D97" i="8"/>
  <c r="D98" i="8"/>
  <c r="D99" i="8"/>
  <c r="D100" i="8"/>
  <c r="D101" i="8"/>
  <c r="D102" i="8"/>
  <c r="J102" i="8" s="1"/>
  <c r="D103" i="8"/>
  <c r="D104" i="8"/>
  <c r="D105" i="8"/>
  <c r="D106" i="8"/>
  <c r="D107" i="8"/>
  <c r="D108" i="8"/>
  <c r="J81" i="8"/>
  <c r="J89" i="8"/>
  <c r="J97" i="8"/>
  <c r="J105" i="8"/>
  <c r="E53" i="4"/>
  <c r="I53" i="4" s="1"/>
  <c r="H44" i="4"/>
  <c r="D44" i="4" s="1"/>
  <c r="H51" i="4"/>
  <c r="D51" i="4" s="1"/>
  <c r="H9" i="4"/>
  <c r="D9" i="4" s="1"/>
  <c r="O4" i="8"/>
  <c r="AI12" i="4"/>
  <c r="O4" i="4"/>
  <c r="AI108" i="4"/>
  <c r="AG108" i="4"/>
  <c r="AE108" i="4"/>
  <c r="AA108" i="4"/>
  <c r="Y108" i="4"/>
  <c r="W108" i="4"/>
  <c r="U108" i="4"/>
  <c r="S108" i="4"/>
  <c r="Q108" i="4"/>
  <c r="O108" i="4"/>
  <c r="AI107" i="4"/>
  <c r="AG107" i="4"/>
  <c r="AE107" i="4"/>
  <c r="AA107" i="4"/>
  <c r="Y107" i="4"/>
  <c r="W107" i="4"/>
  <c r="U107" i="4"/>
  <c r="S107" i="4"/>
  <c r="Q107" i="4"/>
  <c r="O107" i="4"/>
  <c r="AI106" i="4"/>
  <c r="AG106" i="4"/>
  <c r="AE106" i="4"/>
  <c r="AA106" i="4"/>
  <c r="Y106" i="4"/>
  <c r="W106" i="4"/>
  <c r="U106" i="4"/>
  <c r="S106" i="4"/>
  <c r="Q106" i="4"/>
  <c r="O106" i="4"/>
  <c r="AI105" i="4"/>
  <c r="AG105" i="4"/>
  <c r="AE105" i="4"/>
  <c r="AA105" i="4"/>
  <c r="Y105" i="4"/>
  <c r="W105" i="4"/>
  <c r="U105" i="4"/>
  <c r="S105" i="4"/>
  <c r="Q105" i="4"/>
  <c r="O105" i="4"/>
  <c r="AI104" i="4"/>
  <c r="AG104" i="4"/>
  <c r="AE104" i="4"/>
  <c r="AA104" i="4"/>
  <c r="Y104" i="4"/>
  <c r="W104" i="4"/>
  <c r="U104" i="4"/>
  <c r="S104" i="4"/>
  <c r="Q104" i="4"/>
  <c r="O104" i="4"/>
  <c r="AI103" i="4"/>
  <c r="AG103" i="4"/>
  <c r="AE103" i="4"/>
  <c r="AA103" i="4"/>
  <c r="Y103" i="4"/>
  <c r="W103" i="4"/>
  <c r="U103" i="4"/>
  <c r="S103" i="4"/>
  <c r="Q103" i="4"/>
  <c r="O103" i="4"/>
  <c r="AI102" i="4"/>
  <c r="AG102" i="4"/>
  <c r="AE102" i="4"/>
  <c r="AA102" i="4"/>
  <c r="Y102" i="4"/>
  <c r="W102" i="4"/>
  <c r="U102" i="4"/>
  <c r="S102" i="4"/>
  <c r="Q102" i="4"/>
  <c r="O102" i="4"/>
  <c r="AI101" i="4"/>
  <c r="AG101" i="4"/>
  <c r="AE101" i="4"/>
  <c r="AA101" i="4"/>
  <c r="Y101" i="4"/>
  <c r="W101" i="4"/>
  <c r="U101" i="4"/>
  <c r="S101" i="4"/>
  <c r="Q101" i="4"/>
  <c r="O101" i="4"/>
  <c r="AI100" i="4"/>
  <c r="AG100" i="4"/>
  <c r="AE100" i="4"/>
  <c r="AA100" i="4"/>
  <c r="Y100" i="4"/>
  <c r="W100" i="4"/>
  <c r="U100" i="4"/>
  <c r="S100" i="4"/>
  <c r="Q100" i="4"/>
  <c r="O100" i="4"/>
  <c r="AI99" i="4"/>
  <c r="AG99" i="4"/>
  <c r="AE99" i="4"/>
  <c r="AA99" i="4"/>
  <c r="Y99" i="4"/>
  <c r="W99" i="4"/>
  <c r="U99" i="4"/>
  <c r="S99" i="4"/>
  <c r="Q99" i="4"/>
  <c r="O99" i="4"/>
  <c r="AI98" i="4"/>
  <c r="AG98" i="4"/>
  <c r="AE98" i="4"/>
  <c r="AA98" i="4"/>
  <c r="Y98" i="4"/>
  <c r="W98" i="4"/>
  <c r="U98" i="4"/>
  <c r="S98" i="4"/>
  <c r="Q98" i="4"/>
  <c r="O98" i="4"/>
  <c r="AI97" i="4"/>
  <c r="AG97" i="4"/>
  <c r="AE97" i="4"/>
  <c r="AA97" i="4"/>
  <c r="Y97" i="4"/>
  <c r="W97" i="4"/>
  <c r="U97" i="4"/>
  <c r="S97" i="4"/>
  <c r="Q97" i="4"/>
  <c r="O97" i="4"/>
  <c r="AI96" i="4"/>
  <c r="AG96" i="4"/>
  <c r="AE96" i="4"/>
  <c r="AA96" i="4"/>
  <c r="Y96" i="4"/>
  <c r="W96" i="4"/>
  <c r="U96" i="4"/>
  <c r="S96" i="4"/>
  <c r="Q96" i="4"/>
  <c r="O96" i="4"/>
  <c r="AI95" i="4"/>
  <c r="AG95" i="4"/>
  <c r="AE95" i="4"/>
  <c r="AA95" i="4"/>
  <c r="Y95" i="4"/>
  <c r="W95" i="4"/>
  <c r="U95" i="4"/>
  <c r="S95" i="4"/>
  <c r="Q95" i="4"/>
  <c r="O95" i="4"/>
  <c r="AI94" i="4"/>
  <c r="AG94" i="4"/>
  <c r="AE94" i="4"/>
  <c r="AA94" i="4"/>
  <c r="Y94" i="4"/>
  <c r="W94" i="4"/>
  <c r="U94" i="4"/>
  <c r="S94" i="4"/>
  <c r="Q94" i="4"/>
  <c r="O94" i="4"/>
  <c r="AI93" i="4"/>
  <c r="AG93" i="4"/>
  <c r="AE93" i="4"/>
  <c r="AA93" i="4"/>
  <c r="Y93" i="4"/>
  <c r="W93" i="4"/>
  <c r="U93" i="4"/>
  <c r="S93" i="4"/>
  <c r="Q93" i="4"/>
  <c r="O93" i="4"/>
  <c r="AI92" i="4"/>
  <c r="AG92" i="4"/>
  <c r="AE92" i="4"/>
  <c r="AA92" i="4"/>
  <c r="Y92" i="4"/>
  <c r="W92" i="4"/>
  <c r="U92" i="4"/>
  <c r="S92" i="4"/>
  <c r="Q92" i="4"/>
  <c r="O92" i="4"/>
  <c r="AI91" i="4"/>
  <c r="AG91" i="4"/>
  <c r="AE91" i="4"/>
  <c r="AA91" i="4"/>
  <c r="Y91" i="4"/>
  <c r="W91" i="4"/>
  <c r="U91" i="4"/>
  <c r="S91" i="4"/>
  <c r="Q91" i="4"/>
  <c r="O91" i="4"/>
  <c r="AI90" i="4"/>
  <c r="AG90" i="4"/>
  <c r="AE90" i="4"/>
  <c r="AA90" i="4"/>
  <c r="Y90" i="4"/>
  <c r="W90" i="4"/>
  <c r="U90" i="4"/>
  <c r="S90" i="4"/>
  <c r="Q90" i="4"/>
  <c r="O90" i="4"/>
  <c r="AI89" i="4"/>
  <c r="AG89" i="4"/>
  <c r="AE89" i="4"/>
  <c r="AA89" i="4"/>
  <c r="Y89" i="4"/>
  <c r="W89" i="4"/>
  <c r="U89" i="4"/>
  <c r="S89" i="4"/>
  <c r="Q89" i="4"/>
  <c r="O89" i="4"/>
  <c r="AI88" i="4"/>
  <c r="AG88" i="4"/>
  <c r="AE88" i="4"/>
  <c r="AA88" i="4"/>
  <c r="Y88" i="4"/>
  <c r="W88" i="4"/>
  <c r="U88" i="4"/>
  <c r="S88" i="4"/>
  <c r="Q88" i="4"/>
  <c r="O88" i="4"/>
  <c r="AI87" i="4"/>
  <c r="AG87" i="4"/>
  <c r="AE87" i="4"/>
  <c r="AA87" i="4"/>
  <c r="Y87" i="4"/>
  <c r="W87" i="4"/>
  <c r="U87" i="4"/>
  <c r="S87" i="4"/>
  <c r="Q87" i="4"/>
  <c r="O87" i="4"/>
  <c r="AI86" i="4"/>
  <c r="AG86" i="4"/>
  <c r="AE86" i="4"/>
  <c r="AA86" i="4"/>
  <c r="Y86" i="4"/>
  <c r="W86" i="4"/>
  <c r="U86" i="4"/>
  <c r="S86" i="4"/>
  <c r="Q86" i="4"/>
  <c r="O86" i="4"/>
  <c r="AI85" i="4"/>
  <c r="AG85" i="4"/>
  <c r="AE85" i="4"/>
  <c r="AA85" i="4"/>
  <c r="Y85" i="4"/>
  <c r="W85" i="4"/>
  <c r="U85" i="4"/>
  <c r="S85" i="4"/>
  <c r="Q85" i="4"/>
  <c r="O85" i="4"/>
  <c r="AI84" i="4"/>
  <c r="AG84" i="4"/>
  <c r="AE84" i="4"/>
  <c r="AA84" i="4"/>
  <c r="Y84" i="4"/>
  <c r="W84" i="4"/>
  <c r="U84" i="4"/>
  <c r="S84" i="4"/>
  <c r="Q84" i="4"/>
  <c r="O84" i="4"/>
  <c r="AI83" i="4"/>
  <c r="AG83" i="4"/>
  <c r="AE83" i="4"/>
  <c r="AA83" i="4"/>
  <c r="Y83" i="4"/>
  <c r="W83" i="4"/>
  <c r="U83" i="4"/>
  <c r="S83" i="4"/>
  <c r="Q83" i="4"/>
  <c r="O83" i="4"/>
  <c r="AI82" i="4"/>
  <c r="AG82" i="4"/>
  <c r="AE82" i="4"/>
  <c r="AA82" i="4"/>
  <c r="Y82" i="4"/>
  <c r="W82" i="4"/>
  <c r="U82" i="4"/>
  <c r="S82" i="4"/>
  <c r="Q82" i="4"/>
  <c r="O82" i="4"/>
  <c r="AI81" i="4"/>
  <c r="AG81" i="4"/>
  <c r="AE81" i="4"/>
  <c r="AA81" i="4"/>
  <c r="Y81" i="4"/>
  <c r="W81" i="4"/>
  <c r="U81" i="4"/>
  <c r="S81" i="4"/>
  <c r="Q81" i="4"/>
  <c r="O81" i="4"/>
  <c r="AI80" i="4"/>
  <c r="AG80" i="4"/>
  <c r="AE80" i="4"/>
  <c r="AA80" i="4"/>
  <c r="Y80" i="4"/>
  <c r="W80" i="4"/>
  <c r="U80" i="4"/>
  <c r="S80" i="4"/>
  <c r="Q80" i="4"/>
  <c r="O80" i="4"/>
  <c r="AI79" i="4"/>
  <c r="AG79" i="4"/>
  <c r="AE79" i="4"/>
  <c r="AA79" i="4"/>
  <c r="Y79" i="4"/>
  <c r="W79" i="4"/>
  <c r="U79" i="4"/>
  <c r="S79" i="4"/>
  <c r="Q79" i="4"/>
  <c r="O79" i="4"/>
  <c r="AI78" i="4"/>
  <c r="AG78" i="4"/>
  <c r="AE78" i="4"/>
  <c r="AA78" i="4"/>
  <c r="Y78" i="4"/>
  <c r="W78" i="4"/>
  <c r="U78" i="4"/>
  <c r="S78" i="4"/>
  <c r="Q78" i="4"/>
  <c r="O78" i="4"/>
  <c r="AI77" i="4"/>
  <c r="AG77" i="4"/>
  <c r="AE77" i="4"/>
  <c r="AA77" i="4"/>
  <c r="Y77" i="4"/>
  <c r="W77" i="4"/>
  <c r="U77" i="4"/>
  <c r="S77" i="4"/>
  <c r="Q77" i="4"/>
  <c r="O77" i="4"/>
  <c r="AI76" i="4"/>
  <c r="AG76" i="4"/>
  <c r="AE76" i="4"/>
  <c r="AA76" i="4"/>
  <c r="Y76" i="4"/>
  <c r="W76" i="4"/>
  <c r="U76" i="4"/>
  <c r="S76" i="4"/>
  <c r="Q76" i="4"/>
  <c r="O76" i="4"/>
  <c r="AI75" i="4"/>
  <c r="AG75" i="4"/>
  <c r="AE75" i="4"/>
  <c r="AA75" i="4"/>
  <c r="Y75" i="4"/>
  <c r="W75" i="4"/>
  <c r="U75" i="4"/>
  <c r="S75" i="4"/>
  <c r="Q75" i="4"/>
  <c r="O75" i="4"/>
  <c r="AI74" i="4"/>
  <c r="AG74" i="4"/>
  <c r="AE74" i="4"/>
  <c r="AA74" i="4"/>
  <c r="Y74" i="4"/>
  <c r="W74" i="4"/>
  <c r="U74" i="4"/>
  <c r="S74" i="4"/>
  <c r="Q74" i="4"/>
  <c r="O74" i="4"/>
  <c r="AI73" i="4"/>
  <c r="AG73" i="4"/>
  <c r="AE73" i="4"/>
  <c r="AA73" i="4"/>
  <c r="Y73" i="4"/>
  <c r="W73" i="4"/>
  <c r="U73" i="4"/>
  <c r="S73" i="4"/>
  <c r="Q73" i="4"/>
  <c r="O73" i="4"/>
  <c r="AI72" i="4"/>
  <c r="AG72" i="4"/>
  <c r="AE72" i="4"/>
  <c r="AA72" i="4"/>
  <c r="Y72" i="4"/>
  <c r="W72" i="4"/>
  <c r="U72" i="4"/>
  <c r="S72" i="4"/>
  <c r="Q72" i="4"/>
  <c r="O72" i="4"/>
  <c r="AI71" i="4"/>
  <c r="AG71" i="4"/>
  <c r="AE71" i="4"/>
  <c r="AA71" i="4"/>
  <c r="Y71" i="4"/>
  <c r="W71" i="4"/>
  <c r="U71" i="4"/>
  <c r="S71" i="4"/>
  <c r="Q71" i="4"/>
  <c r="O71" i="4"/>
  <c r="AI70" i="4"/>
  <c r="AG70" i="4"/>
  <c r="AE70" i="4"/>
  <c r="AA70" i="4"/>
  <c r="Y70" i="4"/>
  <c r="W70" i="4"/>
  <c r="U70" i="4"/>
  <c r="S70" i="4"/>
  <c r="Q70" i="4"/>
  <c r="O70" i="4"/>
  <c r="AI69" i="4"/>
  <c r="AG69" i="4"/>
  <c r="AE69" i="4"/>
  <c r="AA69" i="4"/>
  <c r="Y69" i="4"/>
  <c r="W69" i="4"/>
  <c r="U69" i="4"/>
  <c r="S69" i="4"/>
  <c r="Q69" i="4"/>
  <c r="O69" i="4"/>
  <c r="AI68" i="4"/>
  <c r="AG68" i="4"/>
  <c r="AE68" i="4"/>
  <c r="AA68" i="4"/>
  <c r="Y68" i="4"/>
  <c r="W68" i="4"/>
  <c r="U68" i="4"/>
  <c r="S68" i="4"/>
  <c r="Q68" i="4"/>
  <c r="O68" i="4"/>
  <c r="AI67" i="4"/>
  <c r="AG67" i="4"/>
  <c r="AE67" i="4"/>
  <c r="AA67" i="4"/>
  <c r="Y67" i="4"/>
  <c r="W67" i="4"/>
  <c r="U67" i="4"/>
  <c r="S67" i="4"/>
  <c r="Q67" i="4"/>
  <c r="O67" i="4"/>
  <c r="AI66" i="4"/>
  <c r="AG66" i="4"/>
  <c r="AE66" i="4"/>
  <c r="AA66" i="4"/>
  <c r="Y66" i="4"/>
  <c r="W66" i="4"/>
  <c r="U66" i="4"/>
  <c r="S66" i="4"/>
  <c r="Q66" i="4"/>
  <c r="O66" i="4"/>
  <c r="AI65" i="4"/>
  <c r="AG65" i="4"/>
  <c r="AE65" i="4"/>
  <c r="AA65" i="4"/>
  <c r="Y65" i="4"/>
  <c r="W65" i="4"/>
  <c r="U65" i="4"/>
  <c r="S65" i="4"/>
  <c r="Q65" i="4"/>
  <c r="O65" i="4"/>
  <c r="AI64" i="4"/>
  <c r="AG64" i="4"/>
  <c r="AE64" i="4"/>
  <c r="AA64" i="4"/>
  <c r="Y64" i="4"/>
  <c r="W64" i="4"/>
  <c r="U64" i="4"/>
  <c r="S64" i="4"/>
  <c r="Q64" i="4"/>
  <c r="O64" i="4"/>
  <c r="AI63" i="4"/>
  <c r="AG63" i="4"/>
  <c r="AE63" i="4"/>
  <c r="AA63" i="4"/>
  <c r="Y63" i="4"/>
  <c r="W63" i="4"/>
  <c r="U63" i="4"/>
  <c r="S63" i="4"/>
  <c r="Q63" i="4"/>
  <c r="O63" i="4"/>
  <c r="AI62" i="4"/>
  <c r="AG62" i="4"/>
  <c r="AE62" i="4"/>
  <c r="AA62" i="4"/>
  <c r="Y62" i="4"/>
  <c r="W62" i="4"/>
  <c r="U62" i="4"/>
  <c r="S62" i="4"/>
  <c r="Q62" i="4"/>
  <c r="O62" i="4"/>
  <c r="AI61" i="4"/>
  <c r="AG61" i="4"/>
  <c r="AE61" i="4"/>
  <c r="AA61" i="4"/>
  <c r="Y61" i="4"/>
  <c r="W61" i="4"/>
  <c r="U61" i="4"/>
  <c r="S61" i="4"/>
  <c r="Q61" i="4"/>
  <c r="O61" i="4"/>
  <c r="AI60" i="4"/>
  <c r="AG60" i="4"/>
  <c r="AE60" i="4"/>
  <c r="AA60" i="4"/>
  <c r="Y60" i="4"/>
  <c r="W60" i="4"/>
  <c r="U60" i="4"/>
  <c r="S60" i="4"/>
  <c r="Q60" i="4"/>
  <c r="O60" i="4"/>
  <c r="AI59" i="4"/>
  <c r="AG59" i="4"/>
  <c r="AE59" i="4"/>
  <c r="AA59" i="4"/>
  <c r="Y59" i="4"/>
  <c r="W59" i="4"/>
  <c r="U59" i="4"/>
  <c r="S59" i="4"/>
  <c r="Q59" i="4"/>
  <c r="O59" i="4"/>
  <c r="AI58" i="4"/>
  <c r="AG58" i="4"/>
  <c r="AE58" i="4"/>
  <c r="AA58" i="4"/>
  <c r="Y58" i="4"/>
  <c r="W58" i="4"/>
  <c r="U58" i="4"/>
  <c r="S58" i="4"/>
  <c r="Q58" i="4"/>
  <c r="O58" i="4"/>
  <c r="AI57" i="4"/>
  <c r="AG57" i="4"/>
  <c r="AE57" i="4"/>
  <c r="AA57" i="4"/>
  <c r="Y57" i="4"/>
  <c r="W57" i="4"/>
  <c r="U57" i="4"/>
  <c r="S57" i="4"/>
  <c r="Q57" i="4"/>
  <c r="O57" i="4"/>
  <c r="AI56" i="4"/>
  <c r="AG56" i="4"/>
  <c r="AE56" i="4"/>
  <c r="AA56" i="4"/>
  <c r="Y56" i="4"/>
  <c r="W56" i="4"/>
  <c r="U56" i="4"/>
  <c r="S56" i="4"/>
  <c r="Q56" i="4"/>
  <c r="O56" i="4"/>
  <c r="AI55" i="4"/>
  <c r="AG55" i="4"/>
  <c r="AE55" i="4"/>
  <c r="AA55" i="4"/>
  <c r="Y55" i="4"/>
  <c r="W55" i="4"/>
  <c r="U55" i="4"/>
  <c r="S55" i="4"/>
  <c r="Q55" i="4"/>
  <c r="O55" i="4"/>
  <c r="AI53" i="4"/>
  <c r="AG53" i="4"/>
  <c r="AE53" i="4"/>
  <c r="AA53" i="4"/>
  <c r="Y53" i="4"/>
  <c r="W53" i="4"/>
  <c r="U53" i="4"/>
  <c r="S53" i="4"/>
  <c r="Q53" i="4"/>
  <c r="O53" i="4"/>
  <c r="AI44" i="4"/>
  <c r="AG44" i="4"/>
  <c r="AE44" i="4"/>
  <c r="AA44" i="4"/>
  <c r="Y44" i="4"/>
  <c r="W44" i="4"/>
  <c r="U44" i="4"/>
  <c r="S44" i="4"/>
  <c r="Q44" i="4"/>
  <c r="O44" i="4"/>
  <c r="AI51" i="4"/>
  <c r="AG51" i="4"/>
  <c r="AE51" i="4"/>
  <c r="AA51" i="4"/>
  <c r="Y51" i="4"/>
  <c r="W51" i="4"/>
  <c r="U51" i="4"/>
  <c r="S51" i="4"/>
  <c r="Q51" i="4"/>
  <c r="O51" i="4"/>
  <c r="AI9" i="4"/>
  <c r="AG9" i="4"/>
  <c r="AE9" i="4"/>
  <c r="AA9" i="4"/>
  <c r="Y9" i="4"/>
  <c r="W9" i="4"/>
  <c r="U9" i="4"/>
  <c r="S9" i="4"/>
  <c r="Q9" i="4"/>
  <c r="O9" i="4"/>
  <c r="AI54" i="4"/>
  <c r="AG54" i="4"/>
  <c r="AE54" i="4"/>
  <c r="AA54" i="4"/>
  <c r="Y54" i="4"/>
  <c r="W54" i="4"/>
  <c r="U54" i="4"/>
  <c r="S54" i="4"/>
  <c r="Q54" i="4"/>
  <c r="O54" i="4"/>
  <c r="AI52" i="4"/>
  <c r="AG52" i="4"/>
  <c r="AE52" i="4"/>
  <c r="AA52" i="4"/>
  <c r="Y52" i="4"/>
  <c r="W52" i="4"/>
  <c r="U52" i="4"/>
  <c r="S52" i="4"/>
  <c r="Q52" i="4"/>
  <c r="O52" i="4"/>
  <c r="AI50" i="4"/>
  <c r="AG50" i="4"/>
  <c r="AE50" i="4"/>
  <c r="AA50" i="4"/>
  <c r="Y50" i="4"/>
  <c r="W50" i="4"/>
  <c r="U50" i="4"/>
  <c r="S50" i="4"/>
  <c r="Q50" i="4"/>
  <c r="O50" i="4"/>
  <c r="AI49" i="4"/>
  <c r="AG49" i="4"/>
  <c r="AE49" i="4"/>
  <c r="AA49" i="4"/>
  <c r="Y49" i="4"/>
  <c r="W49" i="4"/>
  <c r="U49" i="4"/>
  <c r="S49" i="4"/>
  <c r="Q49" i="4"/>
  <c r="O49" i="4"/>
  <c r="AI48" i="4"/>
  <c r="AG48" i="4"/>
  <c r="AE48" i="4"/>
  <c r="AA48" i="4"/>
  <c r="Y48" i="4"/>
  <c r="W48" i="4"/>
  <c r="U48" i="4"/>
  <c r="S48" i="4"/>
  <c r="Q48" i="4"/>
  <c r="O48" i="4"/>
  <c r="AI47" i="4"/>
  <c r="AG47" i="4"/>
  <c r="AE47" i="4"/>
  <c r="AA47" i="4"/>
  <c r="Y47" i="4"/>
  <c r="W47" i="4"/>
  <c r="U47" i="4"/>
  <c r="S47" i="4"/>
  <c r="Q47" i="4"/>
  <c r="O47" i="4"/>
  <c r="AI46" i="4"/>
  <c r="AG46" i="4"/>
  <c r="AE46" i="4"/>
  <c r="AA46" i="4"/>
  <c r="Y46" i="4"/>
  <c r="W46" i="4"/>
  <c r="U46" i="4"/>
  <c r="S46" i="4"/>
  <c r="Q46" i="4"/>
  <c r="O46" i="4"/>
  <c r="AI45" i="4"/>
  <c r="AG45" i="4"/>
  <c r="AE45" i="4"/>
  <c r="AA45" i="4"/>
  <c r="Y45" i="4"/>
  <c r="W45" i="4"/>
  <c r="U45" i="4"/>
  <c r="S45" i="4"/>
  <c r="Q45" i="4"/>
  <c r="O45" i="4"/>
  <c r="AI43" i="4"/>
  <c r="AG43" i="4"/>
  <c r="AE43" i="4"/>
  <c r="AA43" i="4"/>
  <c r="Y43" i="4"/>
  <c r="W43" i="4"/>
  <c r="U43" i="4"/>
  <c r="S43" i="4"/>
  <c r="Q43" i="4"/>
  <c r="O43" i="4"/>
  <c r="AI42" i="4"/>
  <c r="AG42" i="4"/>
  <c r="AE42" i="4"/>
  <c r="AA42" i="4"/>
  <c r="Y42" i="4"/>
  <c r="W42" i="4"/>
  <c r="U42" i="4"/>
  <c r="S42" i="4"/>
  <c r="Q42" i="4"/>
  <c r="O42" i="4"/>
  <c r="AI41" i="4"/>
  <c r="AG41" i="4"/>
  <c r="AE41" i="4"/>
  <c r="AA41" i="4"/>
  <c r="Y41" i="4"/>
  <c r="W41" i="4"/>
  <c r="U41" i="4"/>
  <c r="S41" i="4"/>
  <c r="Q41" i="4"/>
  <c r="O41" i="4"/>
  <c r="AI40" i="4"/>
  <c r="AG40" i="4"/>
  <c r="AE40" i="4"/>
  <c r="AA40" i="4"/>
  <c r="Y40" i="4"/>
  <c r="W40" i="4"/>
  <c r="U40" i="4"/>
  <c r="S40" i="4"/>
  <c r="Q40" i="4"/>
  <c r="O40" i="4"/>
  <c r="AI39" i="4"/>
  <c r="AG39" i="4"/>
  <c r="AE39" i="4"/>
  <c r="AA39" i="4"/>
  <c r="Y39" i="4"/>
  <c r="W39" i="4"/>
  <c r="U39" i="4"/>
  <c r="S39" i="4"/>
  <c r="Q39" i="4"/>
  <c r="O39" i="4"/>
  <c r="AI38" i="4"/>
  <c r="AG38" i="4"/>
  <c r="AE38" i="4"/>
  <c r="AA38" i="4"/>
  <c r="Y38" i="4"/>
  <c r="W38" i="4"/>
  <c r="U38" i="4"/>
  <c r="S38" i="4"/>
  <c r="Q38" i="4"/>
  <c r="O38" i="4"/>
  <c r="AI37" i="4"/>
  <c r="AG37" i="4"/>
  <c r="AE37" i="4"/>
  <c r="AA37" i="4"/>
  <c r="Y37" i="4"/>
  <c r="W37" i="4"/>
  <c r="U37" i="4"/>
  <c r="S37" i="4"/>
  <c r="Q37" i="4"/>
  <c r="O37" i="4"/>
  <c r="AI36" i="4"/>
  <c r="AG36" i="4"/>
  <c r="AE36" i="4"/>
  <c r="AA36" i="4"/>
  <c r="Y36" i="4"/>
  <c r="W36" i="4"/>
  <c r="U36" i="4"/>
  <c r="S36" i="4"/>
  <c r="Q36" i="4"/>
  <c r="O36" i="4"/>
  <c r="AI35" i="4"/>
  <c r="AG35" i="4"/>
  <c r="AE35" i="4"/>
  <c r="AA35" i="4"/>
  <c r="Y35" i="4"/>
  <c r="W35" i="4"/>
  <c r="U35" i="4"/>
  <c r="S35" i="4"/>
  <c r="Q35" i="4"/>
  <c r="O35" i="4"/>
  <c r="AI34" i="4"/>
  <c r="AG34" i="4"/>
  <c r="AE34" i="4"/>
  <c r="AA34" i="4"/>
  <c r="Y34" i="4"/>
  <c r="W34" i="4"/>
  <c r="U34" i="4"/>
  <c r="S34" i="4"/>
  <c r="Q34" i="4"/>
  <c r="O34" i="4"/>
  <c r="AI33" i="4"/>
  <c r="AG33" i="4"/>
  <c r="AE33" i="4"/>
  <c r="M33" i="4" s="1" a="1"/>
  <c r="M33" i="4" s="1"/>
  <c r="AA33" i="4"/>
  <c r="Y33" i="4"/>
  <c r="W33" i="4"/>
  <c r="U33" i="4"/>
  <c r="S33" i="4"/>
  <c r="Q33" i="4"/>
  <c r="O33" i="4"/>
  <c r="AI32" i="4"/>
  <c r="AG32" i="4"/>
  <c r="AE32" i="4"/>
  <c r="AA32" i="4"/>
  <c r="Y32" i="4"/>
  <c r="W32" i="4"/>
  <c r="U32" i="4"/>
  <c r="S32" i="4"/>
  <c r="Q32" i="4"/>
  <c r="O32" i="4"/>
  <c r="AI31" i="4"/>
  <c r="AG31" i="4"/>
  <c r="AE31" i="4"/>
  <c r="AA31" i="4"/>
  <c r="Y31" i="4"/>
  <c r="W31" i="4"/>
  <c r="U31" i="4"/>
  <c r="S31" i="4"/>
  <c r="Q31" i="4"/>
  <c r="O31" i="4"/>
  <c r="AI30" i="4"/>
  <c r="AG30" i="4"/>
  <c r="AE30" i="4"/>
  <c r="AA30" i="4"/>
  <c r="Y30" i="4"/>
  <c r="W30" i="4"/>
  <c r="U30" i="4"/>
  <c r="S30" i="4"/>
  <c r="Q30" i="4"/>
  <c r="O30" i="4"/>
  <c r="AI29" i="4"/>
  <c r="AG29" i="4"/>
  <c r="AE29" i="4"/>
  <c r="AA29" i="4"/>
  <c r="Y29" i="4"/>
  <c r="W29" i="4"/>
  <c r="U29" i="4"/>
  <c r="S29" i="4"/>
  <c r="Q29" i="4"/>
  <c r="O29" i="4"/>
  <c r="AI28" i="4"/>
  <c r="AG28" i="4"/>
  <c r="AE28" i="4"/>
  <c r="AA28" i="4"/>
  <c r="Y28" i="4"/>
  <c r="W28" i="4"/>
  <c r="U28" i="4"/>
  <c r="S28" i="4"/>
  <c r="Q28" i="4"/>
  <c r="O28" i="4"/>
  <c r="AI27" i="4"/>
  <c r="AG27" i="4"/>
  <c r="AE27" i="4"/>
  <c r="AA27" i="4"/>
  <c r="Y27" i="4"/>
  <c r="W27" i="4"/>
  <c r="U27" i="4"/>
  <c r="S27" i="4"/>
  <c r="Q27" i="4"/>
  <c r="O27" i="4"/>
  <c r="AI26" i="4"/>
  <c r="AG26" i="4"/>
  <c r="AE26" i="4"/>
  <c r="AA26" i="4"/>
  <c r="Y26" i="4"/>
  <c r="W26" i="4"/>
  <c r="U26" i="4"/>
  <c r="S26" i="4"/>
  <c r="Q26" i="4"/>
  <c r="O26" i="4"/>
  <c r="AI25" i="4"/>
  <c r="AG25" i="4"/>
  <c r="AE25" i="4"/>
  <c r="AA25" i="4"/>
  <c r="Y25" i="4"/>
  <c r="W25" i="4"/>
  <c r="U25" i="4"/>
  <c r="S25" i="4"/>
  <c r="Q25" i="4"/>
  <c r="O25" i="4"/>
  <c r="AI24" i="4"/>
  <c r="AG24" i="4"/>
  <c r="AE24" i="4"/>
  <c r="AA24" i="4"/>
  <c r="Y24" i="4"/>
  <c r="W24" i="4"/>
  <c r="U24" i="4"/>
  <c r="S24" i="4"/>
  <c r="Q24" i="4"/>
  <c r="O24" i="4"/>
  <c r="AI23" i="4"/>
  <c r="AG23" i="4"/>
  <c r="AE23" i="4"/>
  <c r="AA23" i="4"/>
  <c r="Y23" i="4"/>
  <c r="W23" i="4"/>
  <c r="U23" i="4"/>
  <c r="S23" i="4"/>
  <c r="Q23" i="4"/>
  <c r="O23" i="4"/>
  <c r="AI22" i="4"/>
  <c r="AG22" i="4"/>
  <c r="AE22" i="4"/>
  <c r="M22" i="4" s="1" a="1"/>
  <c r="M22" i="4" s="1"/>
  <c r="AA22" i="4"/>
  <c r="Y22" i="4"/>
  <c r="W22" i="4"/>
  <c r="U22" i="4"/>
  <c r="S22" i="4"/>
  <c r="Q22" i="4"/>
  <c r="O22" i="4"/>
  <c r="AI21" i="4"/>
  <c r="AG21" i="4"/>
  <c r="AE21" i="4"/>
  <c r="AA21" i="4"/>
  <c r="Y21" i="4"/>
  <c r="W21" i="4"/>
  <c r="U21" i="4"/>
  <c r="S21" i="4"/>
  <c r="Q21" i="4"/>
  <c r="O21" i="4"/>
  <c r="AI20" i="4"/>
  <c r="AG20" i="4"/>
  <c r="AE20" i="4"/>
  <c r="AA20" i="4"/>
  <c r="Y20" i="4"/>
  <c r="W20" i="4"/>
  <c r="U20" i="4"/>
  <c r="S20" i="4"/>
  <c r="Q20" i="4"/>
  <c r="O20" i="4"/>
  <c r="AI19" i="4"/>
  <c r="AG19" i="4"/>
  <c r="AE19" i="4"/>
  <c r="AA19" i="4"/>
  <c r="Y19" i="4"/>
  <c r="W19" i="4"/>
  <c r="U19" i="4"/>
  <c r="S19" i="4"/>
  <c r="Q19" i="4"/>
  <c r="O19" i="4"/>
  <c r="AI18" i="4"/>
  <c r="AG18" i="4"/>
  <c r="AE18" i="4"/>
  <c r="AA18" i="4"/>
  <c r="Y18" i="4"/>
  <c r="W18" i="4"/>
  <c r="U18" i="4"/>
  <c r="S18" i="4"/>
  <c r="Q18" i="4"/>
  <c r="O18" i="4"/>
  <c r="AI17" i="4"/>
  <c r="AG17" i="4"/>
  <c r="AE17" i="4"/>
  <c r="AA17" i="4"/>
  <c r="Y17" i="4"/>
  <c r="W17" i="4"/>
  <c r="U17" i="4"/>
  <c r="S17" i="4"/>
  <c r="Q17" i="4"/>
  <c r="O17" i="4"/>
  <c r="AI16" i="4"/>
  <c r="AG16" i="4"/>
  <c r="AE16" i="4"/>
  <c r="AA16" i="4"/>
  <c r="Y16" i="4"/>
  <c r="W16" i="4"/>
  <c r="U16" i="4"/>
  <c r="S16" i="4"/>
  <c r="Q16" i="4"/>
  <c r="O16" i="4"/>
  <c r="AI15" i="4"/>
  <c r="AG15" i="4"/>
  <c r="AE15" i="4"/>
  <c r="AA15" i="4"/>
  <c r="Y15" i="4"/>
  <c r="W15" i="4"/>
  <c r="U15" i="4"/>
  <c r="S15" i="4"/>
  <c r="Q15" i="4"/>
  <c r="O15" i="4"/>
  <c r="AI14" i="4"/>
  <c r="AG14" i="4"/>
  <c r="AE14" i="4"/>
  <c r="AA14" i="4"/>
  <c r="Y14" i="4"/>
  <c r="W14" i="4"/>
  <c r="U14" i="4"/>
  <c r="S14" i="4"/>
  <c r="Q14" i="4"/>
  <c r="O14" i="4"/>
  <c r="AI13" i="4"/>
  <c r="AG13" i="4"/>
  <c r="AE13" i="4"/>
  <c r="AA13" i="4"/>
  <c r="Y13" i="4"/>
  <c r="W13" i="4"/>
  <c r="U13" i="4"/>
  <c r="S13" i="4"/>
  <c r="Q13" i="4"/>
  <c r="O13" i="4"/>
  <c r="AG12" i="4"/>
  <c r="AE12" i="4"/>
  <c r="AA12" i="4"/>
  <c r="Y12" i="4"/>
  <c r="W12" i="4"/>
  <c r="U12" i="4"/>
  <c r="S12" i="4"/>
  <c r="Q12" i="4"/>
  <c r="O12" i="4"/>
  <c r="AI11" i="4"/>
  <c r="AG11" i="4"/>
  <c r="AE11" i="4"/>
  <c r="AA11" i="4"/>
  <c r="Y11" i="4"/>
  <c r="W11" i="4"/>
  <c r="U11" i="4"/>
  <c r="S11" i="4"/>
  <c r="Q11" i="4"/>
  <c r="O11" i="4"/>
  <c r="AI10" i="4"/>
  <c r="AG10" i="4"/>
  <c r="AE10" i="4"/>
  <c r="AA10" i="4"/>
  <c r="Y10" i="4"/>
  <c r="W10" i="4"/>
  <c r="U10" i="4"/>
  <c r="S10" i="4"/>
  <c r="Q10" i="4"/>
  <c r="O10" i="4"/>
  <c r="AI8" i="4"/>
  <c r="AG8" i="4"/>
  <c r="AE8" i="4"/>
  <c r="AA8" i="4"/>
  <c r="Y8" i="4"/>
  <c r="W8" i="4"/>
  <c r="U8" i="4"/>
  <c r="S8" i="4"/>
  <c r="Q8" i="4"/>
  <c r="O8" i="4"/>
  <c r="AI7" i="4"/>
  <c r="AG7" i="4"/>
  <c r="AE7" i="4"/>
  <c r="AA7" i="4"/>
  <c r="Y7" i="4"/>
  <c r="W7" i="4"/>
  <c r="U7" i="4"/>
  <c r="S7" i="4"/>
  <c r="Q7" i="4"/>
  <c r="O7" i="4"/>
  <c r="AI6" i="4"/>
  <c r="AG6" i="4"/>
  <c r="AE6" i="4"/>
  <c r="AA6" i="4"/>
  <c r="Y6" i="4"/>
  <c r="W6" i="4"/>
  <c r="U6" i="4"/>
  <c r="S6" i="4"/>
  <c r="Q6" i="4"/>
  <c r="O6" i="4"/>
  <c r="AI5" i="4"/>
  <c r="AG5" i="4"/>
  <c r="AE5" i="4"/>
  <c r="AA5" i="4"/>
  <c r="Y5" i="4"/>
  <c r="W5" i="4"/>
  <c r="U5" i="4"/>
  <c r="S5" i="4"/>
  <c r="Q5" i="4"/>
  <c r="O5" i="4"/>
  <c r="AI4" i="4"/>
  <c r="AG4" i="4"/>
  <c r="AE4" i="4"/>
  <c r="M4" i="4" s="1" a="1"/>
  <c r="M4" i="4" s="1"/>
  <c r="AA4" i="4"/>
  <c r="Y4" i="4"/>
  <c r="W4" i="4"/>
  <c r="U4" i="4"/>
  <c r="S4" i="4"/>
  <c r="Q4" i="4"/>
  <c r="B108" i="4"/>
  <c r="L108" i="4" s="1"/>
  <c r="C108" i="4"/>
  <c r="K108" i="4" s="1"/>
  <c r="E108" i="4"/>
  <c r="I108" i="4" s="1"/>
  <c r="H16" i="8"/>
  <c r="D16" i="8" s="1"/>
  <c r="H18" i="8"/>
  <c r="H10" i="8"/>
  <c r="D10" i="8" s="1"/>
  <c r="J10" i="8" s="1"/>
  <c r="H7" i="8"/>
  <c r="H25" i="8"/>
  <c r="H12" i="8"/>
  <c r="H5" i="8"/>
  <c r="H8" i="8"/>
  <c r="H11" i="8"/>
  <c r="H13" i="8"/>
  <c r="H14" i="8"/>
  <c r="H15" i="8"/>
  <c r="D15" i="8" s="1"/>
  <c r="H17" i="8"/>
  <c r="D17" i="8" s="1"/>
  <c r="H19" i="8"/>
  <c r="H20" i="8"/>
  <c r="D20" i="8" s="1"/>
  <c r="H21" i="8"/>
  <c r="H22" i="8"/>
  <c r="H23" i="8"/>
  <c r="D23" i="8" s="1"/>
  <c r="H24" i="8"/>
  <c r="D24" i="8" s="1"/>
  <c r="H26" i="8"/>
  <c r="D26" i="8" s="1"/>
  <c r="H28" i="8"/>
  <c r="D28" i="8" s="1"/>
  <c r="H29" i="8"/>
  <c r="AI108" i="8"/>
  <c r="AI107" i="8"/>
  <c r="AI106" i="8"/>
  <c r="AI105" i="8"/>
  <c r="AI104" i="8"/>
  <c r="AI103" i="8"/>
  <c r="AI102" i="8"/>
  <c r="AI101" i="8"/>
  <c r="AI100" i="8"/>
  <c r="AI99" i="8"/>
  <c r="AI98" i="8"/>
  <c r="AI97" i="8"/>
  <c r="AI96" i="8"/>
  <c r="AI95" i="8"/>
  <c r="AI94" i="8"/>
  <c r="AI93" i="8"/>
  <c r="AI92" i="8"/>
  <c r="AI91" i="8"/>
  <c r="AI90" i="8"/>
  <c r="AI89" i="8"/>
  <c r="AI88" i="8"/>
  <c r="AI87" i="8"/>
  <c r="AI86" i="8"/>
  <c r="AI85" i="8"/>
  <c r="AI84" i="8"/>
  <c r="AI83" i="8"/>
  <c r="AI82" i="8"/>
  <c r="AI81" i="8"/>
  <c r="AI80" i="8"/>
  <c r="AI79" i="8"/>
  <c r="AI78" i="8"/>
  <c r="AI77" i="8"/>
  <c r="AI76" i="8"/>
  <c r="AI75" i="8"/>
  <c r="AI74" i="8"/>
  <c r="AI73" i="8"/>
  <c r="AI72" i="8"/>
  <c r="AI71" i="8"/>
  <c r="AI70" i="8"/>
  <c r="AI69" i="8"/>
  <c r="AI68" i="8"/>
  <c r="AI67" i="8"/>
  <c r="AI66" i="8"/>
  <c r="AI65" i="8"/>
  <c r="AI64" i="8"/>
  <c r="AI63" i="8"/>
  <c r="AI62" i="8"/>
  <c r="AI61" i="8"/>
  <c r="AI60" i="8"/>
  <c r="AI59" i="8"/>
  <c r="AI58" i="8"/>
  <c r="AI57" i="8"/>
  <c r="AI56" i="8"/>
  <c r="AI55" i="8"/>
  <c r="AI54" i="8"/>
  <c r="AI53" i="8"/>
  <c r="AI52" i="8"/>
  <c r="AI51" i="8"/>
  <c r="AI50" i="8"/>
  <c r="AI49" i="8"/>
  <c r="AI48" i="8"/>
  <c r="AI47" i="8"/>
  <c r="AI46" i="8"/>
  <c r="AI45" i="8"/>
  <c r="AI44" i="8"/>
  <c r="AI43" i="8"/>
  <c r="AI42" i="8"/>
  <c r="AI41" i="8"/>
  <c r="AI40" i="8"/>
  <c r="AI39" i="8"/>
  <c r="AI38" i="8"/>
  <c r="AI37" i="8"/>
  <c r="AI36" i="8"/>
  <c r="AI35" i="8"/>
  <c r="AI34" i="8"/>
  <c r="AI33" i="8"/>
  <c r="AI32" i="8"/>
  <c r="AI31" i="8"/>
  <c r="AI9" i="8"/>
  <c r="AI6" i="8"/>
  <c r="AI27" i="8"/>
  <c r="AI30" i="8"/>
  <c r="AI7" i="8"/>
  <c r="AI25" i="8"/>
  <c r="AI10" i="8"/>
  <c r="AI12" i="8"/>
  <c r="AI18" i="8"/>
  <c r="AI16" i="8"/>
  <c r="AI28" i="8"/>
  <c r="AI17" i="8"/>
  <c r="AI29" i="8"/>
  <c r="AI11" i="8"/>
  <c r="AI19" i="8"/>
  <c r="AI15" i="8"/>
  <c r="AI8" i="8"/>
  <c r="AI23" i="8"/>
  <c r="AI13" i="8"/>
  <c r="AI5" i="8"/>
  <c r="AI24" i="8"/>
  <c r="AI22" i="8"/>
  <c r="AI14" i="8"/>
  <c r="AI4" i="8"/>
  <c r="AI26" i="8"/>
  <c r="AI21" i="8"/>
  <c r="AI20" i="8"/>
  <c r="AG21" i="8"/>
  <c r="AG26" i="8"/>
  <c r="AG4" i="8"/>
  <c r="AG14" i="8"/>
  <c r="AG22" i="8"/>
  <c r="AG24" i="8"/>
  <c r="AG5" i="8"/>
  <c r="AG13" i="8"/>
  <c r="AG23" i="8"/>
  <c r="AG8" i="8"/>
  <c r="AG15" i="8"/>
  <c r="AG19" i="8"/>
  <c r="AG11" i="8"/>
  <c r="AG29" i="8"/>
  <c r="AG17" i="8"/>
  <c r="AG28" i="8"/>
  <c r="AG16" i="8"/>
  <c r="AG18" i="8"/>
  <c r="AG12" i="8"/>
  <c r="AG10" i="8"/>
  <c r="AG25" i="8"/>
  <c r="AG7" i="8"/>
  <c r="AG30" i="8"/>
  <c r="AG27" i="8"/>
  <c r="AG6" i="8"/>
  <c r="AG9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20" i="8"/>
  <c r="AE21" i="8"/>
  <c r="AE26" i="8"/>
  <c r="AE4" i="8"/>
  <c r="AE14" i="8"/>
  <c r="AE22" i="8"/>
  <c r="AE24" i="8"/>
  <c r="AE5" i="8"/>
  <c r="AE13" i="8"/>
  <c r="AE23" i="8"/>
  <c r="AE8" i="8"/>
  <c r="AE15" i="8"/>
  <c r="AE19" i="8"/>
  <c r="AE11" i="8"/>
  <c r="AE29" i="8"/>
  <c r="AE17" i="8"/>
  <c r="AE28" i="8"/>
  <c r="AE16" i="8"/>
  <c r="AE18" i="8"/>
  <c r="AE12" i="8"/>
  <c r="AE10" i="8"/>
  <c r="AE25" i="8"/>
  <c r="AE7" i="8"/>
  <c r="AE30" i="8"/>
  <c r="AE27" i="8"/>
  <c r="AE6" i="8"/>
  <c r="AE9" i="8"/>
  <c r="AE31" i="8"/>
  <c r="AE32" i="8"/>
  <c r="AE33" i="8"/>
  <c r="AE34" i="8"/>
  <c r="AE35" i="8"/>
  <c r="AE36" i="8"/>
  <c r="AE37" i="8"/>
  <c r="AE38" i="8"/>
  <c r="AE39" i="8"/>
  <c r="AE40" i="8"/>
  <c r="AE41" i="8"/>
  <c r="AE42" i="8"/>
  <c r="AE43" i="8"/>
  <c r="AE44" i="8"/>
  <c r="AE45" i="8"/>
  <c r="AE46" i="8"/>
  <c r="AE47" i="8"/>
  <c r="AE48" i="8"/>
  <c r="AE49" i="8"/>
  <c r="AE50" i="8"/>
  <c r="AE51" i="8"/>
  <c r="AE52" i="8"/>
  <c r="AE53" i="8"/>
  <c r="AE54" i="8"/>
  <c r="AE55" i="8"/>
  <c r="AE56" i="8"/>
  <c r="AE57" i="8"/>
  <c r="AE58" i="8"/>
  <c r="AE59" i="8"/>
  <c r="AE60" i="8"/>
  <c r="AE61" i="8"/>
  <c r="AE62" i="8"/>
  <c r="AE63" i="8"/>
  <c r="AE64" i="8"/>
  <c r="AE65" i="8"/>
  <c r="AE66" i="8"/>
  <c r="AE67" i="8"/>
  <c r="AE68" i="8"/>
  <c r="AE69" i="8"/>
  <c r="AE70" i="8"/>
  <c r="AE71" i="8"/>
  <c r="AE72" i="8"/>
  <c r="AE73" i="8"/>
  <c r="AE74" i="8"/>
  <c r="AE75" i="8"/>
  <c r="AE76" i="8"/>
  <c r="AE77" i="8"/>
  <c r="AE78" i="8"/>
  <c r="AE79" i="8"/>
  <c r="AE80" i="8"/>
  <c r="AE81" i="8"/>
  <c r="AE82" i="8"/>
  <c r="AE83" i="8"/>
  <c r="AE84" i="8"/>
  <c r="AE85" i="8"/>
  <c r="AE86" i="8"/>
  <c r="AE87" i="8"/>
  <c r="AE88" i="8"/>
  <c r="AE89" i="8"/>
  <c r="AE90" i="8"/>
  <c r="AE91" i="8"/>
  <c r="AE92" i="8"/>
  <c r="AE93" i="8"/>
  <c r="AE94" i="8"/>
  <c r="AE95" i="8"/>
  <c r="AE96" i="8"/>
  <c r="AE97" i="8"/>
  <c r="AE98" i="8"/>
  <c r="AE99" i="8"/>
  <c r="AE100" i="8"/>
  <c r="AE101" i="8"/>
  <c r="AE102" i="8"/>
  <c r="AE103" i="8"/>
  <c r="AE104" i="8"/>
  <c r="AE105" i="8"/>
  <c r="AE106" i="8"/>
  <c r="AE107" i="8"/>
  <c r="AE108" i="8"/>
  <c r="AE20" i="8"/>
  <c r="AA21" i="8"/>
  <c r="AA26" i="8"/>
  <c r="AA4" i="8"/>
  <c r="AA14" i="8"/>
  <c r="AA22" i="8"/>
  <c r="AA24" i="8"/>
  <c r="AA5" i="8"/>
  <c r="AA13" i="8"/>
  <c r="AA23" i="8"/>
  <c r="AA8" i="8"/>
  <c r="AA15" i="8"/>
  <c r="AA19" i="8"/>
  <c r="AA11" i="8"/>
  <c r="AA29" i="8"/>
  <c r="AA17" i="8"/>
  <c r="AA28" i="8"/>
  <c r="AA16" i="8"/>
  <c r="AA18" i="8"/>
  <c r="AA12" i="8"/>
  <c r="AA10" i="8"/>
  <c r="AA25" i="8"/>
  <c r="AA7" i="8"/>
  <c r="AA30" i="8"/>
  <c r="AA27" i="8"/>
  <c r="AA6" i="8"/>
  <c r="AA9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AA102" i="8"/>
  <c r="AA103" i="8"/>
  <c r="AA104" i="8"/>
  <c r="AA105" i="8"/>
  <c r="AA106" i="8"/>
  <c r="AA107" i="8"/>
  <c r="AA108" i="8"/>
  <c r="AA20" i="8"/>
  <c r="Y108" i="8"/>
  <c r="Y107" i="8"/>
  <c r="Y106" i="8"/>
  <c r="Y105" i="8"/>
  <c r="Y104" i="8"/>
  <c r="Y103" i="8"/>
  <c r="Y102" i="8"/>
  <c r="Y101" i="8"/>
  <c r="Y100" i="8"/>
  <c r="Y99" i="8"/>
  <c r="Y98" i="8"/>
  <c r="Y97" i="8"/>
  <c r="Y96" i="8"/>
  <c r="Y95" i="8"/>
  <c r="Y94" i="8"/>
  <c r="Y93" i="8"/>
  <c r="Y92" i="8"/>
  <c r="Y91" i="8"/>
  <c r="Y90" i="8"/>
  <c r="Y89" i="8"/>
  <c r="Y88" i="8"/>
  <c r="Y87" i="8"/>
  <c r="Y86" i="8"/>
  <c r="Y85" i="8"/>
  <c r="Y84" i="8"/>
  <c r="Y83" i="8"/>
  <c r="Y82" i="8"/>
  <c r="Y81" i="8"/>
  <c r="Y80" i="8"/>
  <c r="Y79" i="8"/>
  <c r="Y78" i="8"/>
  <c r="Y77" i="8"/>
  <c r="Y76" i="8"/>
  <c r="Y75" i="8"/>
  <c r="Y74" i="8"/>
  <c r="Y73" i="8"/>
  <c r="Y72" i="8"/>
  <c r="Y71" i="8"/>
  <c r="Y70" i="8"/>
  <c r="Y69" i="8"/>
  <c r="Y68" i="8"/>
  <c r="Y67" i="8"/>
  <c r="Y66" i="8"/>
  <c r="Y65" i="8"/>
  <c r="Y64" i="8"/>
  <c r="Y63" i="8"/>
  <c r="Y62" i="8"/>
  <c r="Y61" i="8"/>
  <c r="Y60" i="8"/>
  <c r="Y59" i="8"/>
  <c r="Y58" i="8"/>
  <c r="Y57" i="8"/>
  <c r="Y56" i="8"/>
  <c r="Y55" i="8"/>
  <c r="Y54" i="8"/>
  <c r="Y53" i="8"/>
  <c r="Y52" i="8"/>
  <c r="Y51" i="8"/>
  <c r="Y50" i="8"/>
  <c r="Y49" i="8"/>
  <c r="Y48" i="8"/>
  <c r="Y47" i="8"/>
  <c r="Y46" i="8"/>
  <c r="Y45" i="8"/>
  <c r="Y44" i="8"/>
  <c r="Y43" i="8"/>
  <c r="Y42" i="8"/>
  <c r="Y41" i="8"/>
  <c r="Y40" i="8"/>
  <c r="Y39" i="8"/>
  <c r="Y38" i="8"/>
  <c r="Y37" i="8"/>
  <c r="Y36" i="8"/>
  <c r="Y35" i="8"/>
  <c r="Y34" i="8"/>
  <c r="Y33" i="8"/>
  <c r="Y32" i="8"/>
  <c r="Y31" i="8"/>
  <c r="Y9" i="8"/>
  <c r="Y6" i="8"/>
  <c r="Y27" i="8"/>
  <c r="Y30" i="8"/>
  <c r="Y7" i="8"/>
  <c r="Y25" i="8"/>
  <c r="Y10" i="8"/>
  <c r="Y12" i="8"/>
  <c r="Y18" i="8"/>
  <c r="Y16" i="8"/>
  <c r="Y28" i="8"/>
  <c r="Y17" i="8"/>
  <c r="Y29" i="8"/>
  <c r="Y11" i="8"/>
  <c r="Y19" i="8"/>
  <c r="Y15" i="8"/>
  <c r="Y8" i="8"/>
  <c r="Y23" i="8"/>
  <c r="Y13" i="8"/>
  <c r="Y5" i="8"/>
  <c r="Y24" i="8"/>
  <c r="Y22" i="8"/>
  <c r="Y14" i="8"/>
  <c r="Y4" i="8"/>
  <c r="Y26" i="8"/>
  <c r="Y21" i="8"/>
  <c r="Y20" i="8"/>
  <c r="W108" i="8"/>
  <c r="W107" i="8"/>
  <c r="W106" i="8"/>
  <c r="W105" i="8"/>
  <c r="W104" i="8"/>
  <c r="W103" i="8"/>
  <c r="W102" i="8"/>
  <c r="W101" i="8"/>
  <c r="W100" i="8"/>
  <c r="W99" i="8"/>
  <c r="W98" i="8"/>
  <c r="W97" i="8"/>
  <c r="W96" i="8"/>
  <c r="W95" i="8"/>
  <c r="W94" i="8"/>
  <c r="W93" i="8"/>
  <c r="W92" i="8"/>
  <c r="W91" i="8"/>
  <c r="W90" i="8"/>
  <c r="W89" i="8"/>
  <c r="W88" i="8"/>
  <c r="W87" i="8"/>
  <c r="W86" i="8"/>
  <c r="W85" i="8"/>
  <c r="W84" i="8"/>
  <c r="W83" i="8"/>
  <c r="W82" i="8"/>
  <c r="W81" i="8"/>
  <c r="W80" i="8"/>
  <c r="W79" i="8"/>
  <c r="W78" i="8"/>
  <c r="W77" i="8"/>
  <c r="W76" i="8"/>
  <c r="W75" i="8"/>
  <c r="W74" i="8"/>
  <c r="W73" i="8"/>
  <c r="W72" i="8"/>
  <c r="W71" i="8"/>
  <c r="W70" i="8"/>
  <c r="W69" i="8"/>
  <c r="W68" i="8"/>
  <c r="W67" i="8"/>
  <c r="W66" i="8"/>
  <c r="W65" i="8"/>
  <c r="W64" i="8"/>
  <c r="W63" i="8"/>
  <c r="W62" i="8"/>
  <c r="W61" i="8"/>
  <c r="W60" i="8"/>
  <c r="W59" i="8"/>
  <c r="W58" i="8"/>
  <c r="W57" i="8"/>
  <c r="W56" i="8"/>
  <c r="W55" i="8"/>
  <c r="W54" i="8"/>
  <c r="W53" i="8"/>
  <c r="W52" i="8"/>
  <c r="W51" i="8"/>
  <c r="W50" i="8"/>
  <c r="W49" i="8"/>
  <c r="W48" i="8"/>
  <c r="W47" i="8"/>
  <c r="W46" i="8"/>
  <c r="W45" i="8"/>
  <c r="W44" i="8"/>
  <c r="W43" i="8"/>
  <c r="W42" i="8"/>
  <c r="W41" i="8"/>
  <c r="W40" i="8"/>
  <c r="W39" i="8"/>
  <c r="W38" i="8"/>
  <c r="W37" i="8"/>
  <c r="W36" i="8"/>
  <c r="W35" i="8"/>
  <c r="W34" i="8"/>
  <c r="W33" i="8"/>
  <c r="W32" i="8"/>
  <c r="W31" i="8"/>
  <c r="W9" i="8"/>
  <c r="W6" i="8"/>
  <c r="W27" i="8"/>
  <c r="W30" i="8"/>
  <c r="W7" i="8"/>
  <c r="W25" i="8"/>
  <c r="W10" i="8"/>
  <c r="W12" i="8"/>
  <c r="W18" i="8"/>
  <c r="W16" i="8"/>
  <c r="W28" i="8"/>
  <c r="W17" i="8"/>
  <c r="W29" i="8"/>
  <c r="W11" i="8"/>
  <c r="W19" i="8"/>
  <c r="W15" i="8"/>
  <c r="W8" i="8"/>
  <c r="W23" i="8"/>
  <c r="W13" i="8"/>
  <c r="W5" i="8"/>
  <c r="W24" i="8"/>
  <c r="W22" i="8"/>
  <c r="W14" i="8"/>
  <c r="W4" i="8"/>
  <c r="W26" i="8"/>
  <c r="W21" i="8"/>
  <c r="W20" i="8"/>
  <c r="U21" i="8"/>
  <c r="U26" i="8"/>
  <c r="U4" i="8"/>
  <c r="U14" i="8"/>
  <c r="U22" i="8"/>
  <c r="U24" i="8"/>
  <c r="U5" i="8"/>
  <c r="U13" i="8"/>
  <c r="U23" i="8"/>
  <c r="U8" i="8"/>
  <c r="U15" i="8"/>
  <c r="U19" i="8"/>
  <c r="U11" i="8"/>
  <c r="U29" i="8"/>
  <c r="U17" i="8"/>
  <c r="U28" i="8"/>
  <c r="U16" i="8"/>
  <c r="U18" i="8"/>
  <c r="U12" i="8"/>
  <c r="U10" i="8"/>
  <c r="U25" i="8"/>
  <c r="U7" i="8"/>
  <c r="U30" i="8"/>
  <c r="U27" i="8"/>
  <c r="U6" i="8"/>
  <c r="U9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50" i="8"/>
  <c r="U51" i="8"/>
  <c r="U52" i="8"/>
  <c r="U53" i="8"/>
  <c r="U54" i="8"/>
  <c r="U55" i="8"/>
  <c r="U56" i="8"/>
  <c r="U57" i="8"/>
  <c r="U58" i="8"/>
  <c r="U59" i="8"/>
  <c r="U60" i="8"/>
  <c r="U61" i="8"/>
  <c r="U62" i="8"/>
  <c r="U63" i="8"/>
  <c r="U64" i="8"/>
  <c r="U65" i="8"/>
  <c r="U66" i="8"/>
  <c r="U67" i="8"/>
  <c r="U68" i="8"/>
  <c r="U69" i="8"/>
  <c r="U70" i="8"/>
  <c r="U71" i="8"/>
  <c r="U72" i="8"/>
  <c r="U73" i="8"/>
  <c r="U74" i="8"/>
  <c r="U75" i="8"/>
  <c r="U76" i="8"/>
  <c r="U77" i="8"/>
  <c r="U78" i="8"/>
  <c r="U79" i="8"/>
  <c r="U80" i="8"/>
  <c r="U81" i="8"/>
  <c r="U82" i="8"/>
  <c r="U83" i="8"/>
  <c r="U84" i="8"/>
  <c r="U85" i="8"/>
  <c r="U86" i="8"/>
  <c r="U87" i="8"/>
  <c r="U88" i="8"/>
  <c r="U89" i="8"/>
  <c r="U90" i="8"/>
  <c r="U91" i="8"/>
  <c r="U92" i="8"/>
  <c r="U93" i="8"/>
  <c r="U94" i="8"/>
  <c r="U95" i="8"/>
  <c r="U96" i="8"/>
  <c r="U97" i="8"/>
  <c r="U98" i="8"/>
  <c r="U99" i="8"/>
  <c r="U100" i="8"/>
  <c r="U101" i="8"/>
  <c r="U102" i="8"/>
  <c r="U103" i="8"/>
  <c r="U104" i="8"/>
  <c r="U105" i="8"/>
  <c r="U106" i="8"/>
  <c r="U107" i="8"/>
  <c r="U108" i="8"/>
  <c r="U20" i="8"/>
  <c r="S108" i="8"/>
  <c r="S107" i="8"/>
  <c r="S106" i="8"/>
  <c r="S105" i="8"/>
  <c r="S104" i="8"/>
  <c r="S103" i="8"/>
  <c r="S102" i="8"/>
  <c r="S101" i="8"/>
  <c r="S100" i="8"/>
  <c r="S99" i="8"/>
  <c r="S98" i="8"/>
  <c r="S97" i="8"/>
  <c r="S96" i="8"/>
  <c r="S95" i="8"/>
  <c r="S94" i="8"/>
  <c r="S93" i="8"/>
  <c r="S92" i="8"/>
  <c r="S91" i="8"/>
  <c r="S90" i="8"/>
  <c r="S89" i="8"/>
  <c r="S88" i="8"/>
  <c r="S87" i="8"/>
  <c r="S86" i="8"/>
  <c r="S85" i="8"/>
  <c r="S84" i="8"/>
  <c r="S83" i="8"/>
  <c r="S82" i="8"/>
  <c r="S81" i="8"/>
  <c r="S80" i="8"/>
  <c r="S79" i="8"/>
  <c r="S78" i="8"/>
  <c r="S77" i="8"/>
  <c r="S76" i="8"/>
  <c r="S75" i="8"/>
  <c r="S74" i="8"/>
  <c r="S73" i="8"/>
  <c r="S72" i="8"/>
  <c r="S71" i="8"/>
  <c r="S70" i="8"/>
  <c r="S69" i="8"/>
  <c r="S68" i="8"/>
  <c r="S67" i="8"/>
  <c r="S66" i="8"/>
  <c r="S65" i="8"/>
  <c r="S64" i="8"/>
  <c r="S63" i="8"/>
  <c r="S62" i="8"/>
  <c r="S61" i="8"/>
  <c r="S60" i="8"/>
  <c r="S59" i="8"/>
  <c r="S58" i="8"/>
  <c r="S57" i="8"/>
  <c r="S56" i="8"/>
  <c r="S55" i="8"/>
  <c r="S54" i="8"/>
  <c r="S53" i="8"/>
  <c r="S52" i="8"/>
  <c r="S51" i="8"/>
  <c r="S50" i="8"/>
  <c r="S49" i="8"/>
  <c r="S48" i="8"/>
  <c r="S47" i="8"/>
  <c r="S46" i="8"/>
  <c r="S45" i="8"/>
  <c r="S44" i="8"/>
  <c r="S43" i="8"/>
  <c r="S42" i="8"/>
  <c r="S41" i="8"/>
  <c r="S40" i="8"/>
  <c r="S39" i="8"/>
  <c r="S38" i="8"/>
  <c r="S37" i="8"/>
  <c r="S36" i="8"/>
  <c r="S35" i="8"/>
  <c r="S34" i="8"/>
  <c r="S33" i="8"/>
  <c r="S32" i="8"/>
  <c r="S31" i="8"/>
  <c r="S9" i="8"/>
  <c r="S6" i="8"/>
  <c r="S27" i="8"/>
  <c r="S30" i="8"/>
  <c r="S7" i="8"/>
  <c r="S25" i="8"/>
  <c r="S10" i="8"/>
  <c r="S12" i="8"/>
  <c r="S18" i="8"/>
  <c r="S16" i="8"/>
  <c r="S28" i="8"/>
  <c r="S17" i="8"/>
  <c r="S29" i="8"/>
  <c r="S11" i="8"/>
  <c r="S19" i="8"/>
  <c r="S15" i="8"/>
  <c r="S8" i="8"/>
  <c r="S23" i="8"/>
  <c r="S13" i="8"/>
  <c r="S5" i="8"/>
  <c r="S24" i="8"/>
  <c r="S22" i="8"/>
  <c r="S14" i="8"/>
  <c r="S4" i="8"/>
  <c r="S26" i="8"/>
  <c r="S21" i="8"/>
  <c r="S20" i="8"/>
  <c r="Q21" i="8"/>
  <c r="Q26" i="8"/>
  <c r="Q4" i="8"/>
  <c r="Q14" i="8"/>
  <c r="Q22" i="8"/>
  <c r="Q24" i="8"/>
  <c r="Q5" i="8"/>
  <c r="Q13" i="8"/>
  <c r="Q23" i="8"/>
  <c r="Q8" i="8"/>
  <c r="Q15" i="8"/>
  <c r="Q19" i="8"/>
  <c r="Q11" i="8"/>
  <c r="Q29" i="8"/>
  <c r="Q17" i="8"/>
  <c r="Q28" i="8"/>
  <c r="Q16" i="8"/>
  <c r="Q18" i="8"/>
  <c r="Q12" i="8"/>
  <c r="Q10" i="8"/>
  <c r="Q25" i="8"/>
  <c r="Q7" i="8"/>
  <c r="Q30" i="8"/>
  <c r="Q27" i="8"/>
  <c r="Q6" i="8"/>
  <c r="Q9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20" i="8"/>
  <c r="O21" i="8"/>
  <c r="O26" i="8"/>
  <c r="O14" i="8"/>
  <c r="O22" i="8"/>
  <c r="O24" i="8"/>
  <c r="O5" i="8"/>
  <c r="O13" i="8"/>
  <c r="O23" i="8"/>
  <c r="O8" i="8"/>
  <c r="O15" i="8"/>
  <c r="O19" i="8"/>
  <c r="O11" i="8"/>
  <c r="O29" i="8"/>
  <c r="O17" i="8"/>
  <c r="O28" i="8"/>
  <c r="O16" i="8"/>
  <c r="O18" i="8"/>
  <c r="O12" i="8"/>
  <c r="O10" i="8"/>
  <c r="O25" i="8"/>
  <c r="O7" i="8"/>
  <c r="O30" i="8"/>
  <c r="M30" i="8" s="1" a="1"/>
  <c r="M30" i="8" s="1"/>
  <c r="O27" i="8"/>
  <c r="O6" i="8"/>
  <c r="O9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20" i="8"/>
  <c r="H50" i="8"/>
  <c r="H49" i="8"/>
  <c r="H48" i="8"/>
  <c r="H47" i="8"/>
  <c r="H4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H32" i="8"/>
  <c r="H31" i="8"/>
  <c r="S120" i="8"/>
  <c r="S119" i="8"/>
  <c r="S118" i="8"/>
  <c r="S117" i="8"/>
  <c r="S116" i="8"/>
  <c r="Q116" i="8"/>
  <c r="S115" i="8"/>
  <c r="Q115" i="8"/>
  <c r="S114" i="8"/>
  <c r="Q114" i="8"/>
  <c r="S113" i="8"/>
  <c r="Q113" i="8"/>
  <c r="S112" i="8"/>
  <c r="Q112" i="8"/>
  <c r="S111" i="8"/>
  <c r="Q111" i="8"/>
  <c r="S110" i="8"/>
  <c r="Q110" i="8"/>
  <c r="S109" i="8"/>
  <c r="Q109" i="8"/>
  <c r="E108" i="8"/>
  <c r="I108" i="8" s="1"/>
  <c r="J108" i="8"/>
  <c r="C108" i="8"/>
  <c r="K108" i="8" s="1"/>
  <c r="B108" i="8"/>
  <c r="L108" i="8" s="1"/>
  <c r="E107" i="8"/>
  <c r="I107" i="8" s="1"/>
  <c r="J107" i="8"/>
  <c r="C107" i="8"/>
  <c r="K107" i="8" s="1"/>
  <c r="B107" i="8"/>
  <c r="L107" i="8" s="1"/>
  <c r="E106" i="8"/>
  <c r="I106" i="8" s="1"/>
  <c r="J106" i="8"/>
  <c r="C106" i="8"/>
  <c r="K106" i="8" s="1"/>
  <c r="B106" i="8"/>
  <c r="L106" i="8" s="1"/>
  <c r="E105" i="8"/>
  <c r="I105" i="8" s="1"/>
  <c r="C105" i="8"/>
  <c r="K105" i="8" s="1"/>
  <c r="B105" i="8"/>
  <c r="L105" i="8" s="1"/>
  <c r="E104" i="8"/>
  <c r="I104" i="8" s="1"/>
  <c r="J104" i="8"/>
  <c r="C104" i="8"/>
  <c r="K104" i="8" s="1"/>
  <c r="B104" i="8"/>
  <c r="L104" i="8" s="1"/>
  <c r="E103" i="8"/>
  <c r="I103" i="8" s="1"/>
  <c r="J103" i="8"/>
  <c r="C103" i="8"/>
  <c r="K103" i="8" s="1"/>
  <c r="B103" i="8"/>
  <c r="L103" i="8" s="1"/>
  <c r="E102" i="8"/>
  <c r="I102" i="8" s="1"/>
  <c r="C102" i="8"/>
  <c r="K102" i="8" s="1"/>
  <c r="B102" i="8"/>
  <c r="L102" i="8" s="1"/>
  <c r="E101" i="8"/>
  <c r="I101" i="8" s="1"/>
  <c r="J101" i="8"/>
  <c r="C101" i="8"/>
  <c r="K101" i="8" s="1"/>
  <c r="B101" i="8"/>
  <c r="L101" i="8" s="1"/>
  <c r="E100" i="8"/>
  <c r="I100" i="8" s="1"/>
  <c r="J100" i="8"/>
  <c r="C100" i="8"/>
  <c r="K100" i="8" s="1"/>
  <c r="B100" i="8"/>
  <c r="L100" i="8" s="1"/>
  <c r="E99" i="8"/>
  <c r="I99" i="8" s="1"/>
  <c r="J99" i="8"/>
  <c r="C99" i="8"/>
  <c r="K99" i="8" s="1"/>
  <c r="B99" i="8"/>
  <c r="L99" i="8" s="1"/>
  <c r="E98" i="8"/>
  <c r="I98" i="8" s="1"/>
  <c r="J98" i="8"/>
  <c r="C98" i="8"/>
  <c r="K98" i="8" s="1"/>
  <c r="B98" i="8"/>
  <c r="L98" i="8" s="1"/>
  <c r="E97" i="8"/>
  <c r="I97" i="8" s="1"/>
  <c r="C97" i="8"/>
  <c r="K97" i="8" s="1"/>
  <c r="B97" i="8"/>
  <c r="L97" i="8" s="1"/>
  <c r="E96" i="8"/>
  <c r="I96" i="8" s="1"/>
  <c r="J96" i="8"/>
  <c r="C96" i="8"/>
  <c r="K96" i="8" s="1"/>
  <c r="B96" i="8"/>
  <c r="L96" i="8" s="1"/>
  <c r="E95" i="8"/>
  <c r="I95" i="8" s="1"/>
  <c r="J95" i="8"/>
  <c r="C95" i="8"/>
  <c r="K95" i="8" s="1"/>
  <c r="B95" i="8"/>
  <c r="L95" i="8" s="1"/>
  <c r="E94" i="8"/>
  <c r="I94" i="8" s="1"/>
  <c r="C94" i="8"/>
  <c r="K94" i="8" s="1"/>
  <c r="B94" i="8"/>
  <c r="L94" i="8" s="1"/>
  <c r="E93" i="8"/>
  <c r="I93" i="8" s="1"/>
  <c r="J93" i="8"/>
  <c r="C93" i="8"/>
  <c r="K93" i="8" s="1"/>
  <c r="B93" i="8"/>
  <c r="L93" i="8" s="1"/>
  <c r="E92" i="8"/>
  <c r="I92" i="8" s="1"/>
  <c r="J92" i="8"/>
  <c r="C92" i="8"/>
  <c r="K92" i="8" s="1"/>
  <c r="B92" i="8"/>
  <c r="L92" i="8" s="1"/>
  <c r="E91" i="8"/>
  <c r="I91" i="8" s="1"/>
  <c r="J91" i="8"/>
  <c r="C91" i="8"/>
  <c r="K91" i="8" s="1"/>
  <c r="B91" i="8"/>
  <c r="L91" i="8" s="1"/>
  <c r="E90" i="8"/>
  <c r="I90" i="8" s="1"/>
  <c r="J90" i="8"/>
  <c r="C90" i="8"/>
  <c r="K90" i="8" s="1"/>
  <c r="B90" i="8"/>
  <c r="L90" i="8" s="1"/>
  <c r="E89" i="8"/>
  <c r="I89" i="8" s="1"/>
  <c r="C89" i="8"/>
  <c r="K89" i="8" s="1"/>
  <c r="B89" i="8"/>
  <c r="L89" i="8" s="1"/>
  <c r="E88" i="8"/>
  <c r="I88" i="8" s="1"/>
  <c r="J88" i="8"/>
  <c r="C88" i="8"/>
  <c r="K88" i="8" s="1"/>
  <c r="B88" i="8"/>
  <c r="L88" i="8" s="1"/>
  <c r="E87" i="8"/>
  <c r="I87" i="8" s="1"/>
  <c r="J87" i="8"/>
  <c r="C87" i="8"/>
  <c r="K87" i="8" s="1"/>
  <c r="B87" i="8"/>
  <c r="L87" i="8" s="1"/>
  <c r="E86" i="8"/>
  <c r="I86" i="8" s="1"/>
  <c r="C86" i="8"/>
  <c r="K86" i="8" s="1"/>
  <c r="B86" i="8"/>
  <c r="L86" i="8" s="1"/>
  <c r="E85" i="8"/>
  <c r="I85" i="8" s="1"/>
  <c r="J85" i="8"/>
  <c r="C85" i="8"/>
  <c r="K85" i="8" s="1"/>
  <c r="B85" i="8"/>
  <c r="L85" i="8" s="1"/>
  <c r="E84" i="8"/>
  <c r="I84" i="8" s="1"/>
  <c r="J84" i="8"/>
  <c r="C84" i="8"/>
  <c r="K84" i="8" s="1"/>
  <c r="B84" i="8"/>
  <c r="L84" i="8" s="1"/>
  <c r="E83" i="8"/>
  <c r="I83" i="8" s="1"/>
  <c r="J83" i="8"/>
  <c r="C83" i="8"/>
  <c r="K83" i="8" s="1"/>
  <c r="B83" i="8"/>
  <c r="L83" i="8" s="1"/>
  <c r="E82" i="8"/>
  <c r="I82" i="8" s="1"/>
  <c r="J82" i="8"/>
  <c r="C82" i="8"/>
  <c r="K82" i="8" s="1"/>
  <c r="B82" i="8"/>
  <c r="L82" i="8" s="1"/>
  <c r="E81" i="8"/>
  <c r="I81" i="8" s="1"/>
  <c r="C81" i="8"/>
  <c r="K81" i="8" s="1"/>
  <c r="B81" i="8"/>
  <c r="L81" i="8" s="1"/>
  <c r="B17" i="8"/>
  <c r="H4" i="8"/>
  <c r="B26" i="8"/>
  <c r="H32" i="4"/>
  <c r="E32" i="4" s="1"/>
  <c r="I32" i="4" s="1"/>
  <c r="H4" i="4"/>
  <c r="E4" i="4" s="1"/>
  <c r="I4" i="4" s="1"/>
  <c r="H5" i="4"/>
  <c r="E5" i="4" s="1"/>
  <c r="I5" i="4" s="1"/>
  <c r="H6" i="4"/>
  <c r="E6" i="4" s="1"/>
  <c r="I6" i="4" s="1"/>
  <c r="H7" i="4"/>
  <c r="E7" i="4" s="1"/>
  <c r="I7" i="4" s="1"/>
  <c r="H8" i="4"/>
  <c r="E8" i="4" s="1"/>
  <c r="H10" i="4"/>
  <c r="E10" i="4" s="1"/>
  <c r="I10" i="4" s="1"/>
  <c r="H11" i="4"/>
  <c r="E11" i="4" s="1"/>
  <c r="H12" i="4"/>
  <c r="E12" i="4" s="1"/>
  <c r="I12" i="4" s="1"/>
  <c r="H13" i="4"/>
  <c r="E13" i="4" s="1"/>
  <c r="I13" i="4" s="1"/>
  <c r="H14" i="4"/>
  <c r="E14" i="4" s="1"/>
  <c r="H15" i="4"/>
  <c r="E15" i="4" s="1"/>
  <c r="I15" i="4" s="1"/>
  <c r="H16" i="4"/>
  <c r="E16" i="4" s="1"/>
  <c r="H17" i="4"/>
  <c r="E17" i="4" s="1"/>
  <c r="I17" i="4" s="1"/>
  <c r="H18" i="4"/>
  <c r="E18" i="4" s="1"/>
  <c r="I18" i="4" s="1"/>
  <c r="H19" i="4"/>
  <c r="E19" i="4" s="1"/>
  <c r="I19" i="4" s="1"/>
  <c r="H20" i="4"/>
  <c r="E20" i="4" s="1"/>
  <c r="I20" i="4" s="1"/>
  <c r="H21" i="4"/>
  <c r="E21" i="4" s="1"/>
  <c r="I21" i="4" s="1"/>
  <c r="H22" i="4"/>
  <c r="E22" i="4" s="1"/>
  <c r="I22" i="4" s="1"/>
  <c r="H23" i="4"/>
  <c r="E23" i="4" s="1"/>
  <c r="I23" i="4" s="1"/>
  <c r="H24" i="4"/>
  <c r="E24" i="4" s="1"/>
  <c r="I24" i="4" s="1"/>
  <c r="H25" i="4"/>
  <c r="E25" i="4" s="1"/>
  <c r="H26" i="4"/>
  <c r="E26" i="4" s="1"/>
  <c r="I26" i="4" s="1"/>
  <c r="H27" i="4"/>
  <c r="E27" i="4" s="1"/>
  <c r="I27" i="4" s="1"/>
  <c r="H28" i="4"/>
  <c r="E28" i="4" s="1"/>
  <c r="I28" i="4" s="1"/>
  <c r="H29" i="4"/>
  <c r="E29" i="4" s="1"/>
  <c r="I29" i="4" s="1"/>
  <c r="H30" i="4"/>
  <c r="E30" i="4" s="1"/>
  <c r="I30" i="4" s="1"/>
  <c r="H31" i="4"/>
  <c r="E31" i="4" s="1"/>
  <c r="I31" i="4" s="1"/>
  <c r="H33" i="4"/>
  <c r="E33" i="4" s="1"/>
  <c r="I33" i="4" s="1"/>
  <c r="H34" i="4"/>
  <c r="E34" i="4" s="1"/>
  <c r="I34" i="4" s="1"/>
  <c r="H35" i="4"/>
  <c r="E35" i="4" s="1"/>
  <c r="H36" i="4"/>
  <c r="E36" i="4" s="1"/>
  <c r="H37" i="4"/>
  <c r="E37" i="4" s="1"/>
  <c r="I37" i="4" s="1"/>
  <c r="H38" i="4"/>
  <c r="E38" i="4" s="1"/>
  <c r="I38" i="4" s="1"/>
  <c r="H39" i="4"/>
  <c r="E39" i="4" s="1"/>
  <c r="I39" i="4" s="1"/>
  <c r="H40" i="4"/>
  <c r="E40" i="4" s="1"/>
  <c r="I40" i="4" s="1"/>
  <c r="H41" i="4"/>
  <c r="E41" i="4" s="1"/>
  <c r="I41" i="4" s="1"/>
  <c r="H42" i="4"/>
  <c r="E42" i="4" s="1"/>
  <c r="H43" i="4"/>
  <c r="E43" i="4" s="1"/>
  <c r="I43" i="4" s="1"/>
  <c r="H45" i="4"/>
  <c r="E45" i="4" s="1"/>
  <c r="I45" i="4" s="1"/>
  <c r="H46" i="4"/>
  <c r="E46" i="4" s="1"/>
  <c r="I46" i="4" s="1"/>
  <c r="H47" i="4"/>
  <c r="E47" i="4" s="1"/>
  <c r="H48" i="4"/>
  <c r="E48" i="4" s="1"/>
  <c r="I48" i="4" s="1"/>
  <c r="H49" i="4"/>
  <c r="E49" i="4" s="1"/>
  <c r="I49" i="4" s="1"/>
  <c r="H50" i="4"/>
  <c r="E50" i="4" s="1"/>
  <c r="H52" i="4"/>
  <c r="E52" i="4" s="1"/>
  <c r="I52" i="4" s="1"/>
  <c r="H54" i="4"/>
  <c r="E54" i="4" s="1"/>
  <c r="E9" i="4"/>
  <c r="E51" i="4"/>
  <c r="E44" i="4"/>
  <c r="I44" i="4" s="1"/>
  <c r="E55" i="4"/>
  <c r="E56" i="4"/>
  <c r="E57" i="4"/>
  <c r="E58" i="4"/>
  <c r="E59" i="4"/>
  <c r="H60" i="4"/>
  <c r="E60" i="4" s="1"/>
  <c r="I60" i="4" s="1"/>
  <c r="H61" i="4"/>
  <c r="E61" i="4" s="1"/>
  <c r="I61" i="4" s="1"/>
  <c r="H62" i="4"/>
  <c r="E62" i="4" s="1"/>
  <c r="I62" i="4" s="1"/>
  <c r="H63" i="4"/>
  <c r="E63" i="4" s="1"/>
  <c r="I63" i="4" s="1"/>
  <c r="H64" i="4"/>
  <c r="E64" i="4" s="1"/>
  <c r="I64" i="4" s="1"/>
  <c r="H65" i="4"/>
  <c r="E65" i="4" s="1"/>
  <c r="I65" i="4" s="1"/>
  <c r="H66" i="4"/>
  <c r="E66" i="4" s="1"/>
  <c r="I66" i="4" s="1"/>
  <c r="H67" i="4"/>
  <c r="E67" i="4" s="1"/>
  <c r="I67" i="4" s="1"/>
  <c r="H68" i="4"/>
  <c r="E68" i="4" s="1"/>
  <c r="I68" i="4" s="1"/>
  <c r="H69" i="4"/>
  <c r="E69" i="4" s="1"/>
  <c r="I69" i="4" s="1"/>
  <c r="H70" i="4"/>
  <c r="E70" i="4" s="1"/>
  <c r="I70" i="4" s="1"/>
  <c r="H71" i="4"/>
  <c r="E71" i="4" s="1"/>
  <c r="I71" i="4" s="1"/>
  <c r="H72" i="4"/>
  <c r="E72" i="4" s="1"/>
  <c r="I72" i="4" s="1"/>
  <c r="H73" i="4"/>
  <c r="E73" i="4" s="1"/>
  <c r="I73" i="4" s="1"/>
  <c r="H74" i="4"/>
  <c r="E74" i="4" s="1"/>
  <c r="I74" i="4" s="1"/>
  <c r="H75" i="4"/>
  <c r="E75" i="4" s="1"/>
  <c r="I75" i="4" s="1"/>
  <c r="H76" i="4"/>
  <c r="E76" i="4" s="1"/>
  <c r="I76" i="4" s="1"/>
  <c r="H77" i="4"/>
  <c r="E77" i="4" s="1"/>
  <c r="I77" i="4" s="1"/>
  <c r="H78" i="4"/>
  <c r="E78" i="4" s="1"/>
  <c r="I78" i="4" s="1"/>
  <c r="H79" i="4"/>
  <c r="E79" i="4" s="1"/>
  <c r="I79" i="4" s="1"/>
  <c r="H80" i="4"/>
  <c r="E80" i="4" s="1"/>
  <c r="I80" i="4" s="1"/>
  <c r="E81" i="4"/>
  <c r="I81" i="4" s="1"/>
  <c r="E82" i="4"/>
  <c r="I82" i="4" s="1"/>
  <c r="E83" i="4"/>
  <c r="I83" i="4" s="1"/>
  <c r="E84" i="4"/>
  <c r="I84" i="4" s="1"/>
  <c r="E85" i="4"/>
  <c r="I85" i="4" s="1"/>
  <c r="E86" i="4"/>
  <c r="I86" i="4" s="1"/>
  <c r="E87" i="4"/>
  <c r="I87" i="4" s="1"/>
  <c r="E88" i="4"/>
  <c r="I88" i="4" s="1"/>
  <c r="E89" i="4"/>
  <c r="I89" i="4" s="1"/>
  <c r="E90" i="4"/>
  <c r="I90" i="4" s="1"/>
  <c r="E91" i="4"/>
  <c r="I91" i="4" s="1"/>
  <c r="E92" i="4"/>
  <c r="I92" i="4" s="1"/>
  <c r="E93" i="4"/>
  <c r="I93" i="4" s="1"/>
  <c r="E94" i="4"/>
  <c r="I94" i="4" s="1"/>
  <c r="E95" i="4"/>
  <c r="I95" i="4" s="1"/>
  <c r="E96" i="4"/>
  <c r="I96" i="4" s="1"/>
  <c r="E97" i="4"/>
  <c r="I97" i="4" s="1"/>
  <c r="E98" i="4"/>
  <c r="I98" i="4" s="1"/>
  <c r="E99" i="4"/>
  <c r="I99" i="4" s="1"/>
  <c r="E100" i="4"/>
  <c r="I100" i="4" s="1"/>
  <c r="E101" i="4"/>
  <c r="I101" i="4" s="1"/>
  <c r="E102" i="4"/>
  <c r="I102" i="4" s="1"/>
  <c r="E103" i="4"/>
  <c r="I103" i="4" s="1"/>
  <c r="E104" i="4"/>
  <c r="I104" i="4" s="1"/>
  <c r="E105" i="4"/>
  <c r="I105" i="4" s="1"/>
  <c r="E106" i="4"/>
  <c r="I106" i="4" s="1"/>
  <c r="E107" i="4"/>
  <c r="I107" i="4" s="1"/>
  <c r="B81" i="4"/>
  <c r="L81" i="4" s="1"/>
  <c r="B82" i="4"/>
  <c r="L82" i="4" s="1"/>
  <c r="B83" i="4"/>
  <c r="L83" i="4" s="1"/>
  <c r="B84" i="4"/>
  <c r="L84" i="4" s="1"/>
  <c r="B85" i="4"/>
  <c r="L85" i="4" s="1"/>
  <c r="B86" i="4"/>
  <c r="L86" i="4" s="1"/>
  <c r="B87" i="4"/>
  <c r="L87" i="4" s="1"/>
  <c r="B88" i="4"/>
  <c r="L88" i="4" s="1"/>
  <c r="B89" i="4"/>
  <c r="L89" i="4" s="1"/>
  <c r="B90" i="4"/>
  <c r="L90" i="4" s="1"/>
  <c r="B91" i="4"/>
  <c r="L91" i="4" s="1"/>
  <c r="B92" i="4"/>
  <c r="L92" i="4" s="1"/>
  <c r="B93" i="4"/>
  <c r="L93" i="4" s="1"/>
  <c r="B94" i="4"/>
  <c r="L94" i="4" s="1"/>
  <c r="B95" i="4"/>
  <c r="L95" i="4" s="1"/>
  <c r="B96" i="4"/>
  <c r="L96" i="4" s="1"/>
  <c r="B97" i="4"/>
  <c r="L97" i="4" s="1"/>
  <c r="B98" i="4"/>
  <c r="L98" i="4" s="1"/>
  <c r="B99" i="4"/>
  <c r="L99" i="4" s="1"/>
  <c r="B100" i="4"/>
  <c r="L100" i="4" s="1"/>
  <c r="B101" i="4"/>
  <c r="L101" i="4" s="1"/>
  <c r="B102" i="4"/>
  <c r="L102" i="4" s="1"/>
  <c r="B103" i="4"/>
  <c r="L103" i="4" s="1"/>
  <c r="B104" i="4"/>
  <c r="L104" i="4" s="1"/>
  <c r="B105" i="4"/>
  <c r="L105" i="4" s="1"/>
  <c r="B106" i="4"/>
  <c r="L106" i="4" s="1"/>
  <c r="B107" i="4"/>
  <c r="L107" i="4" s="1"/>
  <c r="C81" i="4"/>
  <c r="K81" i="4" s="1"/>
  <c r="C82" i="4"/>
  <c r="K82" i="4" s="1"/>
  <c r="C83" i="4"/>
  <c r="K83" i="4" s="1"/>
  <c r="C84" i="4"/>
  <c r="K84" i="4" s="1"/>
  <c r="C85" i="4"/>
  <c r="K85" i="4" s="1"/>
  <c r="C86" i="4"/>
  <c r="K86" i="4" s="1"/>
  <c r="C87" i="4"/>
  <c r="K87" i="4" s="1"/>
  <c r="C88" i="4"/>
  <c r="K88" i="4" s="1"/>
  <c r="C89" i="4"/>
  <c r="K89" i="4" s="1"/>
  <c r="C90" i="4"/>
  <c r="K90" i="4" s="1"/>
  <c r="C91" i="4"/>
  <c r="K91" i="4" s="1"/>
  <c r="C92" i="4"/>
  <c r="K92" i="4" s="1"/>
  <c r="C93" i="4"/>
  <c r="K93" i="4" s="1"/>
  <c r="C94" i="4"/>
  <c r="K94" i="4" s="1"/>
  <c r="C95" i="4"/>
  <c r="K95" i="4" s="1"/>
  <c r="C96" i="4"/>
  <c r="K96" i="4" s="1"/>
  <c r="C97" i="4"/>
  <c r="K97" i="4" s="1"/>
  <c r="C98" i="4"/>
  <c r="K98" i="4" s="1"/>
  <c r="C99" i="4"/>
  <c r="K99" i="4" s="1"/>
  <c r="C100" i="4"/>
  <c r="K100" i="4" s="1"/>
  <c r="C101" i="4"/>
  <c r="K101" i="4" s="1"/>
  <c r="C102" i="4"/>
  <c r="K102" i="4" s="1"/>
  <c r="C103" i="4"/>
  <c r="K103" i="4" s="1"/>
  <c r="C104" i="4"/>
  <c r="K104" i="4" s="1"/>
  <c r="C105" i="4"/>
  <c r="K105" i="4" s="1"/>
  <c r="C106" i="4"/>
  <c r="K106" i="4" s="1"/>
  <c r="C107" i="4"/>
  <c r="K107" i="4" s="1"/>
  <c r="J81" i="4"/>
  <c r="J82" i="4"/>
  <c r="J84" i="4"/>
  <c r="J85" i="4"/>
  <c r="J86" i="4"/>
  <c r="J87" i="4"/>
  <c r="J88" i="4"/>
  <c r="J89" i="4"/>
  <c r="J90" i="4"/>
  <c r="J93" i="4"/>
  <c r="J94" i="4"/>
  <c r="J95" i="4"/>
  <c r="J96" i="4"/>
  <c r="J97" i="4"/>
  <c r="J98" i="4"/>
  <c r="J101" i="4"/>
  <c r="J102" i="4"/>
  <c r="J103" i="4"/>
  <c r="J104" i="4"/>
  <c r="J105" i="4"/>
  <c r="J106" i="4"/>
  <c r="S120" i="4"/>
  <c r="S119" i="4"/>
  <c r="S118" i="4"/>
  <c r="S117" i="4"/>
  <c r="S116" i="4"/>
  <c r="Q116" i="4"/>
  <c r="S115" i="4"/>
  <c r="Q115" i="4"/>
  <c r="S114" i="4"/>
  <c r="Q114" i="4"/>
  <c r="S113" i="4"/>
  <c r="Q113" i="4"/>
  <c r="S112" i="4"/>
  <c r="Q112" i="4"/>
  <c r="S111" i="4"/>
  <c r="Q111" i="4"/>
  <c r="S110" i="4"/>
  <c r="Q110" i="4"/>
  <c r="S109" i="4"/>
  <c r="Q109" i="4"/>
  <c r="E4" i="8" l="1"/>
  <c r="D4" i="8"/>
  <c r="E9" i="8"/>
  <c r="D9" i="8"/>
  <c r="E31" i="8"/>
  <c r="I31" i="8" s="1"/>
  <c r="D31" i="8"/>
  <c r="E32" i="8"/>
  <c r="I32" i="8" s="1"/>
  <c r="D32" i="8"/>
  <c r="E33" i="8"/>
  <c r="I33" i="8" s="1"/>
  <c r="D33" i="8"/>
  <c r="D34" i="8"/>
  <c r="J34" i="8" s="1"/>
  <c r="C35" i="8"/>
  <c r="K35" i="8" s="1"/>
  <c r="D35" i="8"/>
  <c r="B36" i="8"/>
  <c r="L36" i="8" s="1"/>
  <c r="D36" i="8"/>
  <c r="D37" i="8"/>
  <c r="J37" i="8" s="1"/>
  <c r="E38" i="8"/>
  <c r="I38" i="8" s="1"/>
  <c r="D38" i="8"/>
  <c r="E39" i="8"/>
  <c r="I39" i="8" s="1"/>
  <c r="D39" i="8"/>
  <c r="E40" i="8"/>
  <c r="I40" i="8" s="1"/>
  <c r="D40" i="8"/>
  <c r="E41" i="8"/>
  <c r="I41" i="8" s="1"/>
  <c r="D41" i="8"/>
  <c r="D42" i="8"/>
  <c r="J42" i="8" s="1"/>
  <c r="E43" i="8"/>
  <c r="I43" i="8" s="1"/>
  <c r="D43" i="8"/>
  <c r="B44" i="8"/>
  <c r="L44" i="8" s="1"/>
  <c r="D44" i="8"/>
  <c r="D45" i="8"/>
  <c r="J45" i="8" s="1"/>
  <c r="E46" i="8"/>
  <c r="I46" i="8" s="1"/>
  <c r="D46" i="8"/>
  <c r="D47" i="8"/>
  <c r="J47" i="8" s="1"/>
  <c r="E48" i="8"/>
  <c r="I48" i="8" s="1"/>
  <c r="D48" i="8"/>
  <c r="E49" i="8"/>
  <c r="I49" i="8" s="1"/>
  <c r="D49" i="8"/>
  <c r="D50" i="8"/>
  <c r="J50" i="8" s="1"/>
  <c r="C29" i="8"/>
  <c r="D29" i="8"/>
  <c r="E22" i="8"/>
  <c r="D22" i="8"/>
  <c r="E21" i="8"/>
  <c r="D21" i="8"/>
  <c r="E19" i="8"/>
  <c r="D19" i="8"/>
  <c r="E14" i="8"/>
  <c r="D14" i="8"/>
  <c r="B13" i="8"/>
  <c r="D13" i="8"/>
  <c r="C11" i="8"/>
  <c r="D11" i="8"/>
  <c r="E8" i="8"/>
  <c r="D8" i="8"/>
  <c r="E5" i="8"/>
  <c r="D5" i="8"/>
  <c r="B12" i="8"/>
  <c r="D12" i="8"/>
  <c r="E25" i="8"/>
  <c r="I25" i="8" s="1"/>
  <c r="D25" i="8"/>
  <c r="E7" i="8"/>
  <c r="I7" i="8" s="1"/>
  <c r="D7" i="8"/>
  <c r="E18" i="8"/>
  <c r="I18" i="8" s="1"/>
  <c r="D18" i="8"/>
  <c r="D6" i="8"/>
  <c r="B27" i="8"/>
  <c r="D27" i="8"/>
  <c r="C30" i="8"/>
  <c r="D30" i="8"/>
  <c r="J30" i="8" s="1"/>
  <c r="D76" i="4"/>
  <c r="D68" i="4"/>
  <c r="D60" i="4"/>
  <c r="D39" i="4"/>
  <c r="D4" i="4"/>
  <c r="D25" i="4"/>
  <c r="D40" i="4"/>
  <c r="D36" i="4"/>
  <c r="D48" i="4"/>
  <c r="D75" i="4"/>
  <c r="D67" i="4"/>
  <c r="D59" i="4"/>
  <c r="D29" i="4"/>
  <c r="D54" i="4"/>
  <c r="D16" i="4"/>
  <c r="D27" i="4"/>
  <c r="D14" i="4"/>
  <c r="D15" i="4"/>
  <c r="D74" i="4"/>
  <c r="D66" i="4"/>
  <c r="D58" i="4"/>
  <c r="D26" i="4"/>
  <c r="D50" i="4"/>
  <c r="D8" i="4"/>
  <c r="D5" i="4"/>
  <c r="D32" i="4"/>
  <c r="D22" i="4"/>
  <c r="D73" i="4"/>
  <c r="D65" i="4"/>
  <c r="D57" i="4"/>
  <c r="D24" i="4"/>
  <c r="D42" i="4"/>
  <c r="D11" i="4"/>
  <c r="D28" i="4"/>
  <c r="D38" i="4"/>
  <c r="D37" i="4"/>
  <c r="D80" i="4"/>
  <c r="D72" i="4"/>
  <c r="D64" i="4"/>
  <c r="D56" i="4"/>
  <c r="D21" i="4"/>
  <c r="D35" i="4"/>
  <c r="D17" i="4"/>
  <c r="D20" i="4"/>
  <c r="D31" i="4"/>
  <c r="D79" i="4"/>
  <c r="D71" i="4"/>
  <c r="D63" i="4"/>
  <c r="D55" i="4"/>
  <c r="D18" i="4"/>
  <c r="D43" i="4"/>
  <c r="D10" i="4"/>
  <c r="D46" i="4"/>
  <c r="D33" i="4"/>
  <c r="D78" i="4"/>
  <c r="D70" i="4"/>
  <c r="D62" i="4"/>
  <c r="D49" i="4"/>
  <c r="D12" i="4"/>
  <c r="D23" i="4"/>
  <c r="D6" i="4"/>
  <c r="D45" i="4"/>
  <c r="D34" i="4"/>
  <c r="D52" i="4"/>
  <c r="D77" i="4"/>
  <c r="D69" i="4"/>
  <c r="D61" i="4"/>
  <c r="D41" i="4"/>
  <c r="D7" i="4"/>
  <c r="D47" i="4"/>
  <c r="D53" i="4"/>
  <c r="D13" i="4"/>
  <c r="D19" i="4"/>
  <c r="D30" i="4"/>
  <c r="J16" i="8"/>
  <c r="B39" i="8"/>
  <c r="L39" i="8" s="1"/>
  <c r="M100" i="8" a="1"/>
  <c r="M100" i="8" s="1"/>
  <c r="M85" i="8" a="1"/>
  <c r="M85" i="8" s="1"/>
  <c r="M92" i="8" a="1"/>
  <c r="M92" i="8" s="1"/>
  <c r="M108" i="8" a="1"/>
  <c r="M108" i="8" s="1"/>
  <c r="M48" i="8" a="1"/>
  <c r="M48" i="8" s="1"/>
  <c r="C43" i="8"/>
  <c r="K43" i="8" s="1"/>
  <c r="C45" i="8"/>
  <c r="K45" i="8" s="1"/>
  <c r="B20" i="8"/>
  <c r="C20" i="8"/>
  <c r="C12" i="8"/>
  <c r="E29" i="8"/>
  <c r="I29" i="8" s="1"/>
  <c r="E28" i="8"/>
  <c r="I28" i="8" s="1"/>
  <c r="J12" i="8"/>
  <c r="M56" i="8" a="1"/>
  <c r="M56" i="8" s="1"/>
  <c r="M91" i="8" a="1"/>
  <c r="M91" i="8" s="1"/>
  <c r="M99" i="8" a="1"/>
  <c r="M99" i="8" s="1"/>
  <c r="M107" i="8" a="1"/>
  <c r="M107" i="8" s="1"/>
  <c r="M19" i="8" a="1"/>
  <c r="M19" i="8" s="1"/>
  <c r="J31" i="8"/>
  <c r="M40" i="8" a="1"/>
  <c r="M40" i="8" s="1"/>
  <c r="M41" i="8" a="1"/>
  <c r="M41" i="8" s="1"/>
  <c r="J43" i="8"/>
  <c r="B45" i="8"/>
  <c r="L45" i="8" s="1"/>
  <c r="M88" i="8" a="1"/>
  <c r="M88" i="8" s="1"/>
  <c r="M90" i="8" a="1"/>
  <c r="M90" i="8" s="1"/>
  <c r="M96" i="8" a="1"/>
  <c r="M96" i="8" s="1"/>
  <c r="M98" i="8" a="1"/>
  <c r="M98" i="8" s="1"/>
  <c r="M106" i="8" a="1"/>
  <c r="M106" i="8" s="1"/>
  <c r="M8" i="8" a="1"/>
  <c r="M8" i="8" s="1"/>
  <c r="M89" i="8" a="1"/>
  <c r="M89" i="8" s="1"/>
  <c r="M97" i="8" a="1"/>
  <c r="M97" i="8" s="1"/>
  <c r="M105" i="8" a="1"/>
  <c r="M105" i="8" s="1"/>
  <c r="M51" i="8" a="1"/>
  <c r="M51" i="8" s="1"/>
  <c r="M104" i="8" a="1"/>
  <c r="M104" i="8" s="1"/>
  <c r="M22" i="8" a="1"/>
  <c r="M22" i="8" s="1"/>
  <c r="M13" i="8" a="1"/>
  <c r="M13" i="8" s="1"/>
  <c r="B23" i="8"/>
  <c r="M25" i="8" a="1"/>
  <c r="M25" i="8" s="1"/>
  <c r="M7" i="8" a="1"/>
  <c r="M7" i="8" s="1"/>
  <c r="C37" i="8"/>
  <c r="K37" i="8" s="1"/>
  <c r="M50" i="8" a="1"/>
  <c r="M50" i="8" s="1"/>
  <c r="M82" i="8" a="1"/>
  <c r="M82" i="8" s="1"/>
  <c r="M87" i="8" a="1"/>
  <c r="M87" i="8" s="1"/>
  <c r="M95" i="8" a="1"/>
  <c r="M95" i="8" s="1"/>
  <c r="M103" i="8" a="1"/>
  <c r="M103" i="8" s="1"/>
  <c r="M21" i="8" a="1"/>
  <c r="M21" i="8" s="1"/>
  <c r="E11" i="8"/>
  <c r="I11" i="8" s="1"/>
  <c r="C23" i="8"/>
  <c r="E37" i="8"/>
  <c r="I37" i="8" s="1"/>
  <c r="M55" i="8" a="1"/>
  <c r="M55" i="8" s="1"/>
  <c r="M86" i="8" a="1"/>
  <c r="M86" i="8" s="1"/>
  <c r="M94" i="8" a="1"/>
  <c r="M94" i="8" s="1"/>
  <c r="M102" i="8" a="1"/>
  <c r="M102" i="8" s="1"/>
  <c r="M32" i="8" a="1"/>
  <c r="M32" i="8" s="1"/>
  <c r="M33" i="8" a="1"/>
  <c r="M33" i="8" s="1"/>
  <c r="M64" i="8" a="1"/>
  <c r="M64" i="8" s="1"/>
  <c r="M72" i="8" a="1"/>
  <c r="M72" i="8" s="1"/>
  <c r="M81" i="8" a="1"/>
  <c r="M81" i="8" s="1"/>
  <c r="M84" i="8" a="1"/>
  <c r="M84" i="8" s="1"/>
  <c r="M93" i="8" a="1"/>
  <c r="M93" i="8" s="1"/>
  <c r="M101" i="8" a="1"/>
  <c r="M101" i="8" s="1"/>
  <c r="M75" i="8" a="1"/>
  <c r="M75" i="8" s="1"/>
  <c r="E20" i="8"/>
  <c r="M4" i="8" a="1"/>
  <c r="M4" i="8" s="1"/>
  <c r="M15" i="8" a="1"/>
  <c r="M15" i="8" s="1"/>
  <c r="M28" i="8" a="1"/>
  <c r="M28" i="8" s="1"/>
  <c r="C27" i="8"/>
  <c r="C36" i="8"/>
  <c r="K36" i="8" s="1"/>
  <c r="M67" i="8" a="1"/>
  <c r="M67" i="8" s="1"/>
  <c r="M26" i="8" a="1"/>
  <c r="M26" i="8" s="1"/>
  <c r="M6" i="8" a="1"/>
  <c r="M6" i="8" s="1"/>
  <c r="M49" i="8" a="1"/>
  <c r="M49" i="8" s="1"/>
  <c r="M39" i="8" a="1"/>
  <c r="M39" i="8" s="1"/>
  <c r="M58" i="8" a="1"/>
  <c r="M58" i="8" s="1"/>
  <c r="M69" i="8" a="1"/>
  <c r="M69" i="8" s="1"/>
  <c r="M83" i="8" a="1"/>
  <c r="M83" i="8" s="1"/>
  <c r="M23" i="8" a="1"/>
  <c r="M23" i="8" s="1"/>
  <c r="B18" i="8"/>
  <c r="M12" i="8" a="1"/>
  <c r="M12" i="8" s="1"/>
  <c r="M9" i="8" a="1"/>
  <c r="M9" i="8" s="1"/>
  <c r="B32" i="8"/>
  <c r="L32" i="8" s="1"/>
  <c r="M35" i="8" a="1"/>
  <c r="M35" i="8" s="1"/>
  <c r="M37" i="8" a="1"/>
  <c r="M37" i="8" s="1"/>
  <c r="B40" i="8"/>
  <c r="L40" i="8" s="1"/>
  <c r="M47" i="8" a="1"/>
  <c r="M47" i="8" s="1"/>
  <c r="M57" i="8" a="1"/>
  <c r="M57" i="8" s="1"/>
  <c r="M74" i="8" a="1"/>
  <c r="M74" i="8" s="1"/>
  <c r="M76" i="8" a="1"/>
  <c r="M76" i="8" s="1"/>
  <c r="M44" i="8" a="1"/>
  <c r="M44" i="8" s="1"/>
  <c r="M59" i="8" a="1"/>
  <c r="M59" i="8" s="1"/>
  <c r="M52" i="8" a="1"/>
  <c r="M52" i="8" s="1"/>
  <c r="M62" i="8" a="1"/>
  <c r="M62" i="8" s="1"/>
  <c r="M78" i="8" a="1"/>
  <c r="M78" i="8" s="1"/>
  <c r="B14" i="8"/>
  <c r="B8" i="8"/>
  <c r="M16" i="8" a="1"/>
  <c r="M16" i="8" s="1"/>
  <c r="M29" i="8" a="1"/>
  <c r="M29" i="8" s="1"/>
  <c r="J18" i="8"/>
  <c r="C32" i="8"/>
  <c r="K32" i="8" s="1"/>
  <c r="C40" i="8"/>
  <c r="K40" i="8" s="1"/>
  <c r="J44" i="8"/>
  <c r="M45" i="8" a="1"/>
  <c r="M45" i="8" s="1"/>
  <c r="M53" i="8" a="1"/>
  <c r="M53" i="8" s="1"/>
  <c r="M60" i="8" a="1"/>
  <c r="M60" i="8" s="1"/>
  <c r="M66" i="8" a="1"/>
  <c r="M66" i="8" s="1"/>
  <c r="M68" i="8" a="1"/>
  <c r="M68" i="8" s="1"/>
  <c r="M70" i="8" a="1"/>
  <c r="M70" i="8" s="1"/>
  <c r="M79" i="8" a="1"/>
  <c r="M79" i="8" s="1"/>
  <c r="M46" i="8" a="1"/>
  <c r="M46" i="8" s="1"/>
  <c r="M71" i="8" a="1"/>
  <c r="M71" i="8" s="1"/>
  <c r="M31" i="8" a="1"/>
  <c r="M31" i="8" s="1"/>
  <c r="M20" i="8" a="1"/>
  <c r="M20" i="8" s="1"/>
  <c r="M14" i="8" a="1"/>
  <c r="M14" i="8" s="1"/>
  <c r="M24" i="8" a="1"/>
  <c r="M24" i="8" s="1"/>
  <c r="M11" i="8" a="1"/>
  <c r="M11" i="8" s="1"/>
  <c r="M10" i="8" a="1"/>
  <c r="M10" i="8" s="1"/>
  <c r="B31" i="8"/>
  <c r="L31" i="8" s="1"/>
  <c r="M34" i="8" a="1"/>
  <c r="M34" i="8" s="1"/>
  <c r="M38" i="8" a="1"/>
  <c r="M38" i="8" s="1"/>
  <c r="M42" i="8" a="1"/>
  <c r="M42" i="8" s="1"/>
  <c r="M43" i="8" a="1"/>
  <c r="M43" i="8" s="1"/>
  <c r="B46" i="8"/>
  <c r="L46" i="8" s="1"/>
  <c r="J48" i="8"/>
  <c r="E50" i="8"/>
  <c r="I50" i="8" s="1"/>
  <c r="M65" i="8" a="1"/>
  <c r="M65" i="8" s="1"/>
  <c r="M73" i="8" a="1"/>
  <c r="M73" i="8" s="1"/>
  <c r="M80" i="8" a="1"/>
  <c r="M80" i="8" s="1"/>
  <c r="M54" i="8" a="1"/>
  <c r="M54" i="8" s="1"/>
  <c r="M5" i="8" a="1"/>
  <c r="M5" i="8" s="1"/>
  <c r="M17" i="8" a="1"/>
  <c r="M17" i="8" s="1"/>
  <c r="C28" i="8"/>
  <c r="M18" i="8" a="1"/>
  <c r="M18" i="8" s="1"/>
  <c r="M27" i="8" a="1"/>
  <c r="M27" i="8" s="1"/>
  <c r="C31" i="8"/>
  <c r="K31" i="8" s="1"/>
  <c r="M36" i="8" a="1"/>
  <c r="M36" i="8" s="1"/>
  <c r="B37" i="8"/>
  <c r="L37" i="8" s="1"/>
  <c r="J46" i="8"/>
  <c r="M61" i="8" a="1"/>
  <c r="M61" i="8" s="1"/>
  <c r="M63" i="8" a="1"/>
  <c r="M63" i="8" s="1"/>
  <c r="M77" i="8" a="1"/>
  <c r="M77" i="8" s="1"/>
  <c r="E15" i="8"/>
  <c r="J25" i="8"/>
  <c r="E10" i="8"/>
  <c r="I10" i="8" s="1"/>
  <c r="E6" i="8"/>
  <c r="I6" i="8" s="1"/>
  <c r="E47" i="8"/>
  <c r="I47" i="8" s="1"/>
  <c r="E12" i="8"/>
  <c r="I12" i="8" s="1"/>
  <c r="J32" i="8"/>
  <c r="E34" i="8"/>
  <c r="I34" i="8" s="1"/>
  <c r="C26" i="8"/>
  <c r="B4" i="8"/>
  <c r="C14" i="8"/>
  <c r="E24" i="8"/>
  <c r="E23" i="8"/>
  <c r="B19" i="8"/>
  <c r="B28" i="8"/>
  <c r="B9" i="8"/>
  <c r="J36" i="8"/>
  <c r="C39" i="8"/>
  <c r="K39" i="8" s="1"/>
  <c r="J40" i="8"/>
  <c r="E42" i="8"/>
  <c r="I42" i="8" s="1"/>
  <c r="E45" i="8"/>
  <c r="I45" i="8" s="1"/>
  <c r="B48" i="8"/>
  <c r="L48" i="8" s="1"/>
  <c r="C4" i="8"/>
  <c r="C13" i="8"/>
  <c r="B15" i="8"/>
  <c r="C19" i="8"/>
  <c r="E30" i="8"/>
  <c r="J39" i="8"/>
  <c r="C44" i="8"/>
  <c r="K44" i="8" s="1"/>
  <c r="B47" i="8"/>
  <c r="L47" i="8" s="1"/>
  <c r="C48" i="8"/>
  <c r="K48" i="8" s="1"/>
  <c r="C15" i="8"/>
  <c r="E16" i="8"/>
  <c r="I16" i="8" s="1"/>
  <c r="B25" i="8"/>
  <c r="B6" i="8"/>
  <c r="J35" i="8"/>
  <c r="B38" i="8"/>
  <c r="L38" i="8" s="1"/>
  <c r="C47" i="8"/>
  <c r="K47" i="8" s="1"/>
  <c r="B21" i="8"/>
  <c r="C17" i="8"/>
  <c r="C25" i="8"/>
  <c r="K25" i="8" s="1"/>
  <c r="C6" i="8"/>
  <c r="E35" i="8"/>
  <c r="I35" i="8" s="1"/>
  <c r="J38" i="8"/>
  <c r="E26" i="8"/>
  <c r="C21" i="8"/>
  <c r="E13" i="8"/>
  <c r="C8" i="8"/>
  <c r="E17" i="8"/>
  <c r="I17" i="8" s="1"/>
  <c r="C18" i="8"/>
  <c r="E27" i="8"/>
  <c r="I27" i="8" s="1"/>
  <c r="C9" i="8"/>
  <c r="E36" i="8"/>
  <c r="I36" i="8" s="1"/>
  <c r="C38" i="8"/>
  <c r="K38" i="8" s="1"/>
  <c r="E44" i="8"/>
  <c r="I44" i="8" s="1"/>
  <c r="C46" i="8"/>
  <c r="K46" i="8" s="1"/>
  <c r="B22" i="8"/>
  <c r="B5" i="8"/>
  <c r="B7" i="8"/>
  <c r="B33" i="8"/>
  <c r="L33" i="8" s="1"/>
  <c r="B41" i="8"/>
  <c r="L41" i="8" s="1"/>
  <c r="B49" i="8"/>
  <c r="L49" i="8" s="1"/>
  <c r="C22" i="8"/>
  <c r="B24" i="8"/>
  <c r="C5" i="8"/>
  <c r="B16" i="8"/>
  <c r="C7" i="8"/>
  <c r="K7" i="8" s="1"/>
  <c r="B10" i="8"/>
  <c r="C33" i="8"/>
  <c r="K33" i="8" s="1"/>
  <c r="B34" i="8"/>
  <c r="L34" i="8" s="1"/>
  <c r="C41" i="8"/>
  <c r="K41" i="8" s="1"/>
  <c r="B42" i="8"/>
  <c r="L42" i="8" s="1"/>
  <c r="C49" i="8"/>
  <c r="K49" i="8" s="1"/>
  <c r="B50" i="8"/>
  <c r="L50" i="8" s="1"/>
  <c r="C24" i="8"/>
  <c r="B11" i="8"/>
  <c r="C16" i="8"/>
  <c r="B29" i="8"/>
  <c r="J7" i="8"/>
  <c r="C10" i="8"/>
  <c r="B30" i="8"/>
  <c r="J33" i="8"/>
  <c r="C34" i="8"/>
  <c r="K34" i="8" s="1"/>
  <c r="B35" i="8"/>
  <c r="L35" i="8" s="1"/>
  <c r="J41" i="8"/>
  <c r="C42" i="8"/>
  <c r="K42" i="8" s="1"/>
  <c r="B43" i="8"/>
  <c r="L43" i="8" s="1"/>
  <c r="J49" i="8"/>
  <c r="C50" i="8"/>
  <c r="K50" i="8" s="1"/>
  <c r="C35" i="4"/>
  <c r="B54" i="4"/>
  <c r="J45" i="4"/>
  <c r="C29" i="4"/>
  <c r="B45" i="4"/>
  <c r="J37" i="4"/>
  <c r="C20" i="4"/>
  <c r="B37" i="4"/>
  <c r="C12" i="4"/>
  <c r="B36" i="4"/>
  <c r="C54" i="4"/>
  <c r="B35" i="4"/>
  <c r="C45" i="4"/>
  <c r="K45" i="4" s="1"/>
  <c r="B29" i="4"/>
  <c r="J20" i="4"/>
  <c r="C37" i="4"/>
  <c r="B20" i="4"/>
  <c r="C36" i="4"/>
  <c r="B12" i="4"/>
  <c r="J76" i="4"/>
  <c r="J68" i="4"/>
  <c r="J60" i="4"/>
  <c r="J46" i="4"/>
  <c r="J13" i="4"/>
  <c r="C76" i="4"/>
  <c r="K76" i="4" s="1"/>
  <c r="C68" i="4"/>
  <c r="K68" i="4" s="1"/>
  <c r="C60" i="4"/>
  <c r="K60" i="4" s="1"/>
  <c r="C51" i="4"/>
  <c r="C46" i="4"/>
  <c r="C21" i="4"/>
  <c r="C13" i="4"/>
  <c r="K13" i="4" s="1"/>
  <c r="B76" i="4"/>
  <c r="L76" i="4" s="1"/>
  <c r="B68" i="4"/>
  <c r="L68" i="4" s="1"/>
  <c r="B60" i="4"/>
  <c r="L60" i="4" s="1"/>
  <c r="B51" i="4"/>
  <c r="B46" i="4"/>
  <c r="B21" i="4"/>
  <c r="B13" i="4"/>
  <c r="J75" i="4"/>
  <c r="J67" i="4"/>
  <c r="J59" i="4"/>
  <c r="C75" i="4"/>
  <c r="K75" i="4" s="1"/>
  <c r="C67" i="4"/>
  <c r="K67" i="4" s="1"/>
  <c r="C59" i="4"/>
  <c r="K59" i="4" s="1"/>
  <c r="C9" i="4"/>
  <c r="C28" i="4"/>
  <c r="B75" i="4"/>
  <c r="L75" i="4" s="1"/>
  <c r="B67" i="4"/>
  <c r="L67" i="4" s="1"/>
  <c r="B59" i="4"/>
  <c r="L59" i="4" s="1"/>
  <c r="B9" i="4"/>
  <c r="B28" i="4"/>
  <c r="J74" i="4"/>
  <c r="J66" i="4"/>
  <c r="J58" i="4"/>
  <c r="J27" i="4"/>
  <c r="C74" i="4"/>
  <c r="K74" i="4" s="1"/>
  <c r="C66" i="4"/>
  <c r="K66" i="4" s="1"/>
  <c r="C58" i="4"/>
  <c r="K58" i="4" s="1"/>
  <c r="C43" i="4"/>
  <c r="C27" i="4"/>
  <c r="K27" i="4" s="1"/>
  <c r="C19" i="4"/>
  <c r="C11" i="4"/>
  <c r="B74" i="4"/>
  <c r="L74" i="4" s="1"/>
  <c r="B66" i="4"/>
  <c r="L66" i="4" s="1"/>
  <c r="B58" i="4"/>
  <c r="L58" i="4" s="1"/>
  <c r="B43" i="4"/>
  <c r="B27" i="4"/>
  <c r="B19" i="4"/>
  <c r="B11" i="4"/>
  <c r="J73" i="4"/>
  <c r="J65" i="4"/>
  <c r="J57" i="4"/>
  <c r="J52" i="4"/>
  <c r="J34" i="4"/>
  <c r="J10" i="4"/>
  <c r="C73" i="4"/>
  <c r="K73" i="4" s="1"/>
  <c r="C65" i="4"/>
  <c r="K65" i="4" s="1"/>
  <c r="C57" i="4"/>
  <c r="C52" i="4"/>
  <c r="K52" i="4" s="1"/>
  <c r="C42" i="4"/>
  <c r="C34" i="4"/>
  <c r="K34" i="4" s="1"/>
  <c r="C26" i="4"/>
  <c r="C18" i="4"/>
  <c r="C10" i="4"/>
  <c r="B73" i="4"/>
  <c r="L73" i="4" s="1"/>
  <c r="B65" i="4"/>
  <c r="L65" i="4" s="1"/>
  <c r="B57" i="4"/>
  <c r="B52" i="4"/>
  <c r="B42" i="4"/>
  <c r="B34" i="4"/>
  <c r="B26" i="4"/>
  <c r="B18" i="4"/>
  <c r="B10" i="4"/>
  <c r="J80" i="4"/>
  <c r="J72" i="4"/>
  <c r="J64" i="4"/>
  <c r="J56" i="4"/>
  <c r="J33" i="4"/>
  <c r="J17" i="4"/>
  <c r="C80" i="4"/>
  <c r="K80" i="4" s="1"/>
  <c r="C72" i="4"/>
  <c r="K72" i="4" s="1"/>
  <c r="C64" i="4"/>
  <c r="K64" i="4" s="1"/>
  <c r="C56" i="4"/>
  <c r="C50" i="4"/>
  <c r="C41" i="4"/>
  <c r="C33" i="4"/>
  <c r="C25" i="4"/>
  <c r="C17" i="4"/>
  <c r="K17" i="4" s="1"/>
  <c r="C8" i="4"/>
  <c r="B80" i="4"/>
  <c r="L80" i="4" s="1"/>
  <c r="B72" i="4"/>
  <c r="L72" i="4" s="1"/>
  <c r="B64" i="4"/>
  <c r="L64" i="4" s="1"/>
  <c r="B56" i="4"/>
  <c r="B50" i="4"/>
  <c r="B41" i="4"/>
  <c r="B33" i="4"/>
  <c r="B25" i="4"/>
  <c r="B17" i="4"/>
  <c r="B8" i="4"/>
  <c r="J79" i="4"/>
  <c r="J71" i="4"/>
  <c r="J63" i="4"/>
  <c r="J55" i="4"/>
  <c r="J40" i="4"/>
  <c r="C79" i="4"/>
  <c r="K79" i="4" s="1"/>
  <c r="C71" i="4"/>
  <c r="K71" i="4" s="1"/>
  <c r="C63" i="4"/>
  <c r="K63" i="4" s="1"/>
  <c r="C55" i="4"/>
  <c r="C49" i="4"/>
  <c r="C40" i="4"/>
  <c r="C32" i="4"/>
  <c r="C24" i="4"/>
  <c r="C16" i="4"/>
  <c r="C7" i="4"/>
  <c r="B79" i="4"/>
  <c r="L79" i="4" s="1"/>
  <c r="B71" i="4"/>
  <c r="L71" i="4" s="1"/>
  <c r="B63" i="4"/>
  <c r="L63" i="4" s="1"/>
  <c r="B55" i="4"/>
  <c r="B49" i="4"/>
  <c r="B40" i="4"/>
  <c r="B32" i="4"/>
  <c r="B24" i="4"/>
  <c r="B16" i="4"/>
  <c r="B7" i="4"/>
  <c r="C4" i="4"/>
  <c r="J78" i="4"/>
  <c r="J70" i="4"/>
  <c r="J62" i="4"/>
  <c r="J53" i="4"/>
  <c r="J31" i="4"/>
  <c r="J6" i="4"/>
  <c r="C78" i="4"/>
  <c r="K78" i="4" s="1"/>
  <c r="C70" i="4"/>
  <c r="K70" i="4" s="1"/>
  <c r="C62" i="4"/>
  <c r="K62" i="4" s="1"/>
  <c r="C53" i="4"/>
  <c r="C48" i="4"/>
  <c r="C39" i="4"/>
  <c r="C31" i="4"/>
  <c r="K31" i="4" s="1"/>
  <c r="C23" i="4"/>
  <c r="C15" i="4"/>
  <c r="C6" i="4"/>
  <c r="K6" i="4" s="1"/>
  <c r="B78" i="4"/>
  <c r="L78" i="4" s="1"/>
  <c r="B70" i="4"/>
  <c r="L70" i="4" s="1"/>
  <c r="B62" i="4"/>
  <c r="L62" i="4" s="1"/>
  <c r="B53" i="4"/>
  <c r="B48" i="4"/>
  <c r="B39" i="4"/>
  <c r="B31" i="4"/>
  <c r="B23" i="4"/>
  <c r="B15" i="4"/>
  <c r="B6" i="4"/>
  <c r="B4" i="4"/>
  <c r="J77" i="4"/>
  <c r="J69" i="4"/>
  <c r="J61" i="4"/>
  <c r="J38" i="4"/>
  <c r="J30" i="4"/>
  <c r="J22" i="4"/>
  <c r="C77" i="4"/>
  <c r="K77" i="4" s="1"/>
  <c r="C69" i="4"/>
  <c r="K69" i="4" s="1"/>
  <c r="C61" i="4"/>
  <c r="K61" i="4" s="1"/>
  <c r="C44" i="4"/>
  <c r="C47" i="4"/>
  <c r="C38" i="4"/>
  <c r="C30" i="4"/>
  <c r="K30" i="4" s="1"/>
  <c r="C22" i="4"/>
  <c r="C14" i="4"/>
  <c r="C5" i="4"/>
  <c r="B77" i="4"/>
  <c r="L77" i="4" s="1"/>
  <c r="B69" i="4"/>
  <c r="L69" i="4" s="1"/>
  <c r="B61" i="4"/>
  <c r="L61" i="4" s="1"/>
  <c r="B44" i="4"/>
  <c r="B47" i="4"/>
  <c r="B38" i="4"/>
  <c r="B30" i="4"/>
  <c r="B22" i="4"/>
  <c r="B14" i="4"/>
  <c r="B5" i="4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I9" i="8" l="1"/>
  <c r="B80" i="8"/>
  <c r="L80" i="8" s="1"/>
  <c r="D80" i="8"/>
  <c r="B79" i="8"/>
  <c r="L79" i="8" s="1"/>
  <c r="D79" i="8"/>
  <c r="D78" i="8"/>
  <c r="J78" i="8" s="1"/>
  <c r="C77" i="8"/>
  <c r="K77" i="8" s="1"/>
  <c r="D77" i="8"/>
  <c r="E76" i="8"/>
  <c r="I76" i="8" s="1"/>
  <c r="D76" i="8"/>
  <c r="B75" i="8"/>
  <c r="L75" i="8" s="1"/>
  <c r="D75" i="8"/>
  <c r="B74" i="8"/>
  <c r="L74" i="8" s="1"/>
  <c r="D74" i="8"/>
  <c r="E73" i="8"/>
  <c r="I73" i="8" s="1"/>
  <c r="D73" i="8"/>
  <c r="D72" i="8"/>
  <c r="J72" i="8" s="1"/>
  <c r="B71" i="8"/>
  <c r="L71" i="8" s="1"/>
  <c r="D71" i="8"/>
  <c r="B70" i="8"/>
  <c r="L70" i="8" s="1"/>
  <c r="D70" i="8"/>
  <c r="C69" i="8"/>
  <c r="K69" i="8" s="1"/>
  <c r="D69" i="8"/>
  <c r="D68" i="8"/>
  <c r="J68" i="8" s="1"/>
  <c r="B67" i="8"/>
  <c r="L67" i="8" s="1"/>
  <c r="D67" i="8"/>
  <c r="B66" i="8"/>
  <c r="L66" i="8" s="1"/>
  <c r="D66" i="8"/>
  <c r="E65" i="8"/>
  <c r="I65" i="8" s="1"/>
  <c r="D65" i="8"/>
  <c r="B64" i="8"/>
  <c r="L64" i="8" s="1"/>
  <c r="D64" i="8"/>
  <c r="B63" i="8"/>
  <c r="L63" i="8" s="1"/>
  <c r="D63" i="8"/>
  <c r="D62" i="8"/>
  <c r="J62" i="8" s="1"/>
  <c r="C61" i="8"/>
  <c r="K61" i="8" s="1"/>
  <c r="D61" i="8"/>
  <c r="D60" i="8"/>
  <c r="J60" i="8" s="1"/>
  <c r="B59" i="8"/>
  <c r="L59" i="8" s="1"/>
  <c r="D59" i="8"/>
  <c r="B58" i="8"/>
  <c r="L58" i="8" s="1"/>
  <c r="D58" i="8"/>
  <c r="E57" i="8"/>
  <c r="I57" i="8" s="1"/>
  <c r="D57" i="8"/>
  <c r="B56" i="8"/>
  <c r="L56" i="8" s="1"/>
  <c r="D56" i="8"/>
  <c r="B55" i="8"/>
  <c r="L55" i="8" s="1"/>
  <c r="D55" i="8"/>
  <c r="D54" i="8"/>
  <c r="J54" i="8" s="1"/>
  <c r="C53" i="8"/>
  <c r="K53" i="8" s="1"/>
  <c r="D53" i="8"/>
  <c r="C52" i="8"/>
  <c r="K52" i="8" s="1"/>
  <c r="D52" i="8"/>
  <c r="C51" i="8"/>
  <c r="D51" i="8"/>
  <c r="J6" i="8"/>
  <c r="I51" i="4"/>
  <c r="I9" i="4"/>
  <c r="I36" i="4"/>
  <c r="I42" i="4"/>
  <c r="I11" i="4"/>
  <c r="I14" i="4"/>
  <c r="I47" i="4"/>
  <c r="I50" i="4"/>
  <c r="I59" i="4"/>
  <c r="I58" i="4"/>
  <c r="I57" i="4"/>
  <c r="I56" i="4"/>
  <c r="I55" i="4"/>
  <c r="I8" i="4"/>
  <c r="I25" i="4"/>
  <c r="I16" i="4"/>
  <c r="I35" i="4"/>
  <c r="I54" i="4"/>
  <c r="L55" i="4"/>
  <c r="K55" i="4"/>
  <c r="L57" i="4"/>
  <c r="K57" i="4"/>
  <c r="L56" i="4"/>
  <c r="K56" i="4"/>
  <c r="K48" i="4"/>
  <c r="L4" i="4"/>
  <c r="L44" i="4"/>
  <c r="K38" i="4"/>
  <c r="J29" i="8"/>
  <c r="L7" i="4"/>
  <c r="J18" i="4"/>
  <c r="K47" i="4"/>
  <c r="J39" i="4"/>
  <c r="K8" i="4"/>
  <c r="L42" i="4"/>
  <c r="J43" i="4"/>
  <c r="J29" i="4"/>
  <c r="L5" i="4"/>
  <c r="K44" i="4"/>
  <c r="L15" i="4"/>
  <c r="J48" i="4"/>
  <c r="L24" i="4"/>
  <c r="K7" i="4"/>
  <c r="L33" i="4"/>
  <c r="L52" i="4"/>
  <c r="K42" i="4"/>
  <c r="L27" i="4"/>
  <c r="K43" i="4"/>
  <c r="K28" i="4"/>
  <c r="K36" i="4"/>
  <c r="L35" i="4"/>
  <c r="J9" i="4"/>
  <c r="K53" i="4"/>
  <c r="L19" i="4"/>
  <c r="K20" i="4"/>
  <c r="L32" i="4"/>
  <c r="L41" i="4"/>
  <c r="K25" i="4"/>
  <c r="J8" i="4"/>
  <c r="J42" i="4"/>
  <c r="L43" i="4"/>
  <c r="K9" i="4"/>
  <c r="J21" i="4"/>
  <c r="J12" i="4"/>
  <c r="K54" i="4"/>
  <c r="L45" i="4"/>
  <c r="L11" i="4"/>
  <c r="L6" i="4"/>
  <c r="J49" i="4"/>
  <c r="L12" i="4"/>
  <c r="J47" i="4"/>
  <c r="L22" i="4"/>
  <c r="K15" i="4"/>
  <c r="K24" i="4"/>
  <c r="K33" i="4"/>
  <c r="L13" i="4"/>
  <c r="K21" i="4"/>
  <c r="L20" i="4"/>
  <c r="J35" i="4"/>
  <c r="K29" i="4"/>
  <c r="L17" i="4"/>
  <c r="J50" i="4"/>
  <c r="K19" i="4"/>
  <c r="L16" i="4"/>
  <c r="L25" i="4"/>
  <c r="J26" i="4"/>
  <c r="L14" i="4"/>
  <c r="L23" i="4"/>
  <c r="K16" i="4"/>
  <c r="K5" i="4"/>
  <c r="J44" i="4"/>
  <c r="L31" i="4"/>
  <c r="L40" i="4"/>
  <c r="J7" i="4"/>
  <c r="L50" i="4"/>
  <c r="L30" i="4"/>
  <c r="K14" i="4"/>
  <c r="L39" i="4"/>
  <c r="K23" i="4"/>
  <c r="L49" i="4"/>
  <c r="K32" i="4"/>
  <c r="J16" i="4"/>
  <c r="K41" i="4"/>
  <c r="J25" i="4"/>
  <c r="L10" i="4"/>
  <c r="L28" i="4"/>
  <c r="L21" i="4"/>
  <c r="K46" i="4"/>
  <c r="J51" i="4"/>
  <c r="K37" i="4"/>
  <c r="L36" i="4"/>
  <c r="L34" i="4"/>
  <c r="K35" i="4"/>
  <c r="L38" i="4"/>
  <c r="K22" i="4"/>
  <c r="J5" i="4"/>
  <c r="L48" i="4"/>
  <c r="J15" i="4"/>
  <c r="K40" i="4"/>
  <c r="J24" i="4"/>
  <c r="J4" i="4"/>
  <c r="K50" i="4"/>
  <c r="L18" i="4"/>
  <c r="K10" i="4"/>
  <c r="J11" i="4"/>
  <c r="L9" i="4"/>
  <c r="L46" i="4"/>
  <c r="K51" i="4"/>
  <c r="K12" i="4"/>
  <c r="L54" i="4"/>
  <c r="K26" i="4"/>
  <c r="L37" i="4"/>
  <c r="L47" i="4"/>
  <c r="J14" i="4"/>
  <c r="L53" i="4"/>
  <c r="K39" i="4"/>
  <c r="J23" i="4"/>
  <c r="K4" i="4"/>
  <c r="K49" i="4"/>
  <c r="J32" i="4"/>
  <c r="L8" i="4"/>
  <c r="J41" i="4"/>
  <c r="L26" i="4"/>
  <c r="K18" i="4"/>
  <c r="K11" i="4"/>
  <c r="J19" i="4"/>
  <c r="J28" i="4"/>
  <c r="L51" i="4"/>
  <c r="L29" i="4"/>
  <c r="J36" i="4"/>
  <c r="J54" i="4"/>
  <c r="J66" i="8"/>
  <c r="E66" i="8"/>
  <c r="I66" i="8" s="1"/>
  <c r="J71" i="8"/>
  <c r="J75" i="8"/>
  <c r="C75" i="8"/>
  <c r="K75" i="8" s="1"/>
  <c r="B60" i="8"/>
  <c r="L60" i="8" s="1"/>
  <c r="E78" i="8"/>
  <c r="I78" i="8" s="1"/>
  <c r="B69" i="8"/>
  <c r="L69" i="8" s="1"/>
  <c r="J55" i="8"/>
  <c r="E59" i="8"/>
  <c r="I59" i="8" s="1"/>
  <c r="C55" i="8"/>
  <c r="K55" i="8" s="1"/>
  <c r="E77" i="8"/>
  <c r="I77" i="8" s="1"/>
  <c r="C68" i="8"/>
  <c r="K68" i="8" s="1"/>
  <c r="J59" i="8"/>
  <c r="B68" i="8"/>
  <c r="L68" i="8" s="1"/>
  <c r="C59" i="8"/>
  <c r="K59" i="8" s="1"/>
  <c r="E62" i="8"/>
  <c r="I62" i="8" s="1"/>
  <c r="E75" i="8"/>
  <c r="I75" i="8" s="1"/>
  <c r="C71" i="8"/>
  <c r="K71" i="8" s="1"/>
  <c r="B52" i="8"/>
  <c r="L52" i="8" s="1"/>
  <c r="J74" i="8"/>
  <c r="J79" i="8"/>
  <c r="E70" i="8"/>
  <c r="I70" i="8" s="1"/>
  <c r="E67" i="8"/>
  <c r="I67" i="8" s="1"/>
  <c r="B61" i="8"/>
  <c r="L61" i="8" s="1"/>
  <c r="C79" i="8"/>
  <c r="K79" i="8" s="1"/>
  <c r="B76" i="8"/>
  <c r="L76" i="8" s="1"/>
  <c r="J67" i="8"/>
  <c r="E63" i="8"/>
  <c r="I63" i="8" s="1"/>
  <c r="E58" i="8"/>
  <c r="I58" i="8" s="1"/>
  <c r="E54" i="8"/>
  <c r="I54" i="8" s="1"/>
  <c r="J76" i="8"/>
  <c r="C76" i="8"/>
  <c r="K76" i="8" s="1"/>
  <c r="E69" i="8"/>
  <c r="I69" i="8" s="1"/>
  <c r="C67" i="8"/>
  <c r="K67" i="8" s="1"/>
  <c r="J63" i="8"/>
  <c r="C60" i="8"/>
  <c r="K60" i="8" s="1"/>
  <c r="J58" i="8"/>
  <c r="E61" i="8"/>
  <c r="I61" i="8" s="1"/>
  <c r="C63" i="8"/>
  <c r="K63" i="8" s="1"/>
  <c r="E53" i="8"/>
  <c r="I53" i="8" s="1"/>
  <c r="E79" i="8"/>
  <c r="I79" i="8" s="1"/>
  <c r="E74" i="8"/>
  <c r="I74" i="8" s="1"/>
  <c r="E71" i="8"/>
  <c r="I71" i="8" s="1"/>
  <c r="B53" i="8"/>
  <c r="L53" i="8" s="1"/>
  <c r="B72" i="8"/>
  <c r="L72" i="8" s="1"/>
  <c r="J70" i="8"/>
  <c r="C78" i="8"/>
  <c r="K78" i="8" s="1"/>
  <c r="J73" i="8"/>
  <c r="C70" i="8"/>
  <c r="K70" i="8" s="1"/>
  <c r="E68" i="8"/>
  <c r="I68" i="8" s="1"/>
  <c r="J65" i="8"/>
  <c r="C62" i="8"/>
  <c r="K62" i="8" s="1"/>
  <c r="E60" i="8"/>
  <c r="I60" i="8" s="1"/>
  <c r="J57" i="8"/>
  <c r="C54" i="8"/>
  <c r="E52" i="8"/>
  <c r="I52" i="8" s="1"/>
  <c r="B51" i="8"/>
  <c r="B77" i="8"/>
  <c r="L77" i="8" s="1"/>
  <c r="C72" i="8"/>
  <c r="K72" i="8" s="1"/>
  <c r="B78" i="8"/>
  <c r="L78" i="8" s="1"/>
  <c r="C73" i="8"/>
  <c r="K73" i="8" s="1"/>
  <c r="C65" i="8"/>
  <c r="K65" i="8" s="1"/>
  <c r="B62" i="8"/>
  <c r="L62" i="8" s="1"/>
  <c r="C57" i="8"/>
  <c r="K57" i="8" s="1"/>
  <c r="E55" i="8"/>
  <c r="I55" i="8" s="1"/>
  <c r="B54" i="8"/>
  <c r="L54" i="8" s="1"/>
  <c r="J52" i="8"/>
  <c r="B73" i="8"/>
  <c r="L73" i="8" s="1"/>
  <c r="B65" i="8"/>
  <c r="L65" i="8" s="1"/>
  <c r="B57" i="8"/>
  <c r="L57" i="8" s="1"/>
  <c r="E80" i="8"/>
  <c r="I80" i="8" s="1"/>
  <c r="J77" i="8"/>
  <c r="C74" i="8"/>
  <c r="K74" i="8" s="1"/>
  <c r="E72" i="8"/>
  <c r="I72" i="8" s="1"/>
  <c r="J69" i="8"/>
  <c r="C66" i="8"/>
  <c r="K66" i="8" s="1"/>
  <c r="E64" i="8"/>
  <c r="I64" i="8" s="1"/>
  <c r="J61" i="8"/>
  <c r="C58" i="8"/>
  <c r="K58" i="8" s="1"/>
  <c r="E56" i="8"/>
  <c r="I56" i="8" s="1"/>
  <c r="J53" i="8"/>
  <c r="J80" i="8"/>
  <c r="J64" i="8"/>
  <c r="J56" i="8"/>
  <c r="E51" i="8"/>
  <c r="I30" i="8" s="1"/>
  <c r="C80" i="8"/>
  <c r="K80" i="8" s="1"/>
  <c r="C64" i="8"/>
  <c r="K64" i="8" s="1"/>
  <c r="C56" i="8"/>
  <c r="K56" i="8" s="1"/>
  <c r="J51" i="8"/>
  <c r="L9" i="8" l="1"/>
  <c r="L30" i="8"/>
  <c r="J27" i="8"/>
  <c r="J9" i="8"/>
  <c r="K51" i="8"/>
  <c r="K9" i="8"/>
  <c r="K30" i="8"/>
  <c r="I51" i="8"/>
  <c r="L51" i="8"/>
  <c r="L6" i="8"/>
  <c r="L27" i="8"/>
  <c r="L10" i="8"/>
  <c r="K54" i="8"/>
  <c r="K6" i="8"/>
  <c r="K27" i="8"/>
  <c r="K13" i="8"/>
  <c r="L19" i="8"/>
  <c r="I23" i="8"/>
  <c r="L15" i="8"/>
  <c r="K18" i="8"/>
  <c r="J8" i="8"/>
  <c r="L24" i="8"/>
  <c r="J19" i="8"/>
  <c r="K5" i="8"/>
  <c r="L5" i="8"/>
  <c r="I14" i="8"/>
  <c r="I22" i="8"/>
  <c r="L7" i="8"/>
  <c r="K28" i="8"/>
  <c r="L18" i="8"/>
  <c r="J23" i="8"/>
  <c r="L29" i="8"/>
  <c r="L13" i="8"/>
  <c r="L16" i="8"/>
  <c r="I8" i="8"/>
  <c r="L17" i="8"/>
  <c r="L26" i="8"/>
  <c r="I13" i="8"/>
  <c r="I19" i="8"/>
  <c r="J4" i="8"/>
  <c r="K22" i="8"/>
  <c r="J28" i="8"/>
  <c r="K16" i="8"/>
  <c r="K29" i="8"/>
  <c r="K21" i="8"/>
  <c r="K14" i="8"/>
  <c r="K17" i="8"/>
  <c r="K24" i="8"/>
  <c r="J5" i="8"/>
  <c r="K19" i="8"/>
  <c r="K12" i="8"/>
  <c r="I21" i="8"/>
  <c r="J17" i="8"/>
  <c r="J11" i="8"/>
  <c r="I4" i="8"/>
  <c r="J15" i="8"/>
  <c r="L14" i="8"/>
  <c r="L4" i="8"/>
  <c r="L25" i="8"/>
  <c r="I26" i="8"/>
  <c r="L22" i="8"/>
  <c r="L11" i="8"/>
  <c r="L23" i="8"/>
  <c r="L20" i="8"/>
  <c r="K8" i="8"/>
  <c r="K15" i="8"/>
  <c r="K23" i="8"/>
  <c r="K4" i="8"/>
  <c r="L8" i="8"/>
  <c r="I15" i="8"/>
  <c r="J24" i="8"/>
  <c r="L12" i="8"/>
  <c r="J26" i="8"/>
  <c r="K20" i="8"/>
  <c r="J22" i="8"/>
  <c r="I24" i="8"/>
  <c r="J13" i="8"/>
  <c r="K26" i="8"/>
  <c r="K11" i="8"/>
  <c r="K10" i="8"/>
  <c r="L21" i="8"/>
  <c r="I20" i="8"/>
  <c r="J14" i="8"/>
  <c r="J21" i="8"/>
  <c r="L28" i="8"/>
  <c r="I5" i="8"/>
  <c r="J2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<sst xmlns="http://schemas.openxmlformats.org/spreadsheetml/2006/main" count="3049" uniqueCount="265">
  <si>
    <t>Under 13?</t>
  </si>
  <si>
    <t>Yes</t>
  </si>
  <si>
    <t>Under 15?</t>
  </si>
  <si>
    <t>Under 17?</t>
  </si>
  <si>
    <t>Under 19?</t>
  </si>
  <si>
    <t>Under 13 – 5 Nations</t>
  </si>
  <si>
    <t>Position</t>
  </si>
  <si>
    <t>Points</t>
  </si>
  <si>
    <t>Name</t>
  </si>
  <si>
    <t>Under 15 – 5 Nations</t>
  </si>
  <si>
    <t>Under 17 - European Championships</t>
  </si>
  <si>
    <t>Under 17 European Team Championships</t>
  </si>
  <si>
    <t>Under 19 European Championships</t>
  </si>
  <si>
    <t>Farag, Anas</t>
  </si>
  <si>
    <t>Farag, Omar</t>
  </si>
  <si>
    <t>Paton, Zack</t>
  </si>
  <si>
    <t>Mackenzie, Murdo</t>
  </si>
  <si>
    <t>Patil, Om</t>
  </si>
  <si>
    <t>Smith, Callum</t>
  </si>
  <si>
    <t>Myers, Thomas</t>
  </si>
  <si>
    <t>Turnbull, Archie</t>
  </si>
  <si>
    <t>Westgarth, Rory</t>
  </si>
  <si>
    <t>Isaacs, Ellis</t>
  </si>
  <si>
    <t>Lee, Yuk</t>
  </si>
  <si>
    <t>Niven, Archie</t>
  </si>
  <si>
    <t>Elliot, Harris</t>
  </si>
  <si>
    <t>McMaster, Brodie</t>
  </si>
  <si>
    <t>Lind, Struan</t>
  </si>
  <si>
    <t>MacDonald, Flynn</t>
  </si>
  <si>
    <t>McAlpine, Cailean</t>
  </si>
  <si>
    <t>Gordon, Sebastian</t>
  </si>
  <si>
    <t>Smith, Riley</t>
  </si>
  <si>
    <t>Appleby, Max</t>
  </si>
  <si>
    <t>Carr, Owen</t>
  </si>
  <si>
    <t>Farquhar , Glyn</t>
  </si>
  <si>
    <t>Lind, Lewis</t>
  </si>
  <si>
    <t>Ross, Andrew</t>
  </si>
  <si>
    <t>Shamoo, Kamran</t>
  </si>
  <si>
    <t>Simpson, Conor</t>
  </si>
  <si>
    <t>Masson, Donald</t>
  </si>
  <si>
    <t>Rowe, Murray</t>
  </si>
  <si>
    <t>Krop, Benjamin</t>
  </si>
  <si>
    <t>Pearman, Jamie</t>
  </si>
  <si>
    <t>Farag, Abdullah</t>
  </si>
  <si>
    <t>Young, Aonghus</t>
  </si>
  <si>
    <t>Lind, Murray</t>
  </si>
  <si>
    <t>MacGregor, Arran</t>
  </si>
  <si>
    <t>Lafferty, Noah</t>
  </si>
  <si>
    <t>Clark, Gabriel</t>
  </si>
  <si>
    <t>Griffin, Donal</t>
  </si>
  <si>
    <t>Richmond, Angus</t>
  </si>
  <si>
    <t>Scott, Callum</t>
  </si>
  <si>
    <t>Tucker, Magnus</t>
  </si>
  <si>
    <t>Calvaresi, Luca</t>
  </si>
  <si>
    <t>Docherty, Billy</t>
  </si>
  <si>
    <t>Sulleyman, Antek</t>
  </si>
  <si>
    <t>Robertson, Theodore</t>
  </si>
  <si>
    <t>Reijnen, Vincent</t>
  </si>
  <si>
    <t>Rennie, Cameron</t>
  </si>
  <si>
    <t>Westgarth, Fraser</t>
  </si>
  <si>
    <t>Young, Ruaridh</t>
  </si>
  <si>
    <t>Allan, Brodie</t>
  </si>
  <si>
    <t>Elliot, Ramsay</t>
  </si>
  <si>
    <t>O'Hare, Samuel</t>
  </si>
  <si>
    <t>Logan, Seonaidh</t>
  </si>
  <si>
    <t>Fairbrother, Fintan</t>
  </si>
  <si>
    <t>Beaumont, James</t>
  </si>
  <si>
    <t>Gibson, Aran</t>
  </si>
  <si>
    <t>Lucas Tulloch, John</t>
  </si>
  <si>
    <t>Scottish Junior Order of Merit Points 2025/26</t>
  </si>
  <si>
    <r>
      <rPr>
        <b/>
        <sz val="11"/>
        <color rgb="FF000000"/>
        <rFont val="Calibri"/>
        <family val="2"/>
      </rPr>
      <t>Event 1</t>
    </r>
    <r>
      <rPr>
        <sz val="11"/>
        <color rgb="FF000000"/>
        <rFont val="Calibri"/>
        <family val="2"/>
      </rPr>
      <t xml:space="preserve">
ASRC Senior Gold</t>
    </r>
  </si>
  <si>
    <r>
      <rPr>
        <b/>
        <sz val="11"/>
        <color rgb="FF000000"/>
        <rFont val="Calibri"/>
        <family val="2"/>
      </rPr>
      <t>Event 2</t>
    </r>
    <r>
      <rPr>
        <sz val="11"/>
        <color rgb="FF000000"/>
        <rFont val="Calibri"/>
        <family val="2"/>
      </rPr>
      <t xml:space="preserve">
ESC Junior Gold</t>
    </r>
  </si>
  <si>
    <r>
      <rPr>
        <b/>
        <sz val="11"/>
        <color rgb="FF000000"/>
        <rFont val="Calibri"/>
        <family val="2"/>
      </rPr>
      <t>Event 3</t>
    </r>
    <r>
      <rPr>
        <sz val="11"/>
        <color rgb="FF000000"/>
        <rFont val="Calibri"/>
        <family val="2"/>
      </rPr>
      <t xml:space="preserve">
Bridge of Allan Junior Gold</t>
    </r>
  </si>
  <si>
    <r>
      <rPr>
        <b/>
        <sz val="11"/>
        <color theme="0"/>
        <rFont val="Calibri"/>
        <family val="2"/>
      </rPr>
      <t>Event 4</t>
    </r>
    <r>
      <rPr>
        <sz val="11"/>
        <color theme="0"/>
        <rFont val="Calibri"/>
        <family val="2"/>
      </rPr>
      <t xml:space="preserve">
British Junior Championships</t>
    </r>
  </si>
  <si>
    <r>
      <rPr>
        <b/>
        <sz val="11"/>
        <color rgb="FF000000"/>
        <rFont val="Calibri"/>
        <family val="2"/>
      </rPr>
      <t>Event 5</t>
    </r>
    <r>
      <rPr>
        <sz val="11"/>
        <color rgb="FF000000"/>
        <rFont val="Calibri"/>
        <family val="2"/>
      </rPr>
      <t xml:space="preserve">
Watsonians Senior Gold</t>
    </r>
  </si>
  <si>
    <r>
      <rPr>
        <b/>
        <sz val="11"/>
        <color rgb="FF000000"/>
        <rFont val="Calibri"/>
        <family val="2"/>
      </rPr>
      <t>Event 6</t>
    </r>
    <r>
      <rPr>
        <sz val="11"/>
        <color rgb="FF000000"/>
        <rFont val="Calibri"/>
        <family val="2"/>
      </rPr>
      <t xml:space="preserve">
Scottish Junior Open</t>
    </r>
  </si>
  <si>
    <r>
      <rPr>
        <b/>
        <sz val="11"/>
        <color theme="0"/>
        <rFont val="Calibri"/>
        <family val="2"/>
      </rPr>
      <t>Event 7</t>
    </r>
    <r>
      <rPr>
        <sz val="11"/>
        <color theme="0"/>
        <rFont val="Calibri"/>
        <family val="2"/>
      </rPr>
      <t xml:space="preserve">
British Junior Open</t>
    </r>
  </si>
  <si>
    <t>U23 Nationals</t>
  </si>
  <si>
    <r>
      <rPr>
        <b/>
        <sz val="11"/>
        <color theme="0"/>
        <rFont val="Calibri"/>
        <family val="2"/>
      </rPr>
      <t>Event 8</t>
    </r>
    <r>
      <rPr>
        <sz val="11"/>
        <color theme="0"/>
        <rFont val="Calibri"/>
        <family val="2"/>
      </rPr>
      <t xml:space="preserve">
Junior Nationals</t>
    </r>
  </si>
  <si>
    <r>
      <rPr>
        <b/>
        <sz val="11"/>
        <color theme="0"/>
        <rFont val="Calibri"/>
        <family val="2"/>
      </rPr>
      <t>Event 9</t>
    </r>
    <r>
      <rPr>
        <sz val="11"/>
        <color theme="0"/>
        <rFont val="Calibri"/>
        <family val="2"/>
      </rPr>
      <t xml:space="preserve">
PSA Satellite (1)</t>
    </r>
  </si>
  <si>
    <r>
      <rPr>
        <b/>
        <sz val="11"/>
        <color theme="0"/>
        <rFont val="Calibri"/>
        <family val="2"/>
      </rPr>
      <t>Event 10</t>
    </r>
    <r>
      <rPr>
        <sz val="11"/>
        <color theme="0"/>
        <rFont val="Calibri"/>
        <family val="2"/>
      </rPr>
      <t xml:space="preserve">
PSA Satellite (2)</t>
    </r>
  </si>
  <si>
    <t>Date of Birth</t>
  </si>
  <si>
    <t>Age</t>
  </si>
  <si>
    <t>Position BU13</t>
  </si>
  <si>
    <t>Position BU15</t>
  </si>
  <si>
    <t>Position BU17</t>
  </si>
  <si>
    <t>BU19 /Overall Position</t>
  </si>
  <si>
    <t>Top 4 Total</t>
  </si>
  <si>
    <t>1) Finishing Place</t>
  </si>
  <si>
    <t>1) Points</t>
  </si>
  <si>
    <t>2) Finishing Place</t>
  </si>
  <si>
    <t>2) Points</t>
  </si>
  <si>
    <t>3) Finishing Place</t>
  </si>
  <si>
    <t>3) Points</t>
  </si>
  <si>
    <t>4) Finishing Place</t>
  </si>
  <si>
    <t>4) Points</t>
  </si>
  <si>
    <t>5) Finishing Place</t>
  </si>
  <si>
    <t>5) Points</t>
  </si>
  <si>
    <t>6) Finishing Place</t>
  </si>
  <si>
    <t>6) Points</t>
  </si>
  <si>
    <t>7) Finishing Place</t>
  </si>
  <si>
    <t>7) Points</t>
  </si>
  <si>
    <t>Column23</t>
  </si>
  <si>
    <t>Column24</t>
  </si>
  <si>
    <t>8) Finishing Place</t>
  </si>
  <si>
    <t>8) Points</t>
  </si>
  <si>
    <t>9) Finishing Place</t>
  </si>
  <si>
    <t>9) Points</t>
  </si>
  <si>
    <t>10) Finishing Place</t>
  </si>
  <si>
    <t>10) Points</t>
  </si>
  <si>
    <t>Select</t>
  </si>
  <si>
    <t>3rd BU13</t>
  </si>
  <si>
    <t>2nd BU13</t>
  </si>
  <si>
    <t>Top 8 BU19</t>
  </si>
  <si>
    <t>Top 8 BU13</t>
  </si>
  <si>
    <t>4th BU13</t>
  </si>
  <si>
    <t>Top 8 BU15</t>
  </si>
  <si>
    <t>4th BU17</t>
  </si>
  <si>
    <t>1st BU13</t>
  </si>
  <si>
    <t>1st BU15</t>
  </si>
  <si>
    <t>1st BU17</t>
  </si>
  <si>
    <t>Top 48 BU15</t>
  </si>
  <si>
    <t>3rd BU15</t>
  </si>
  <si>
    <t>2nd BU15</t>
  </si>
  <si>
    <t>Top 16 BU15</t>
  </si>
  <si>
    <t>Top 8 BU17</t>
  </si>
  <si>
    <t>Junior Gold</t>
  </si>
  <si>
    <t>Senior Gold</t>
  </si>
  <si>
    <t>BJC / SJO</t>
  </si>
  <si>
    <t>BJO</t>
  </si>
  <si>
    <t>Scottish Nationals</t>
  </si>
  <si>
    <t>PSA Satellite</t>
  </si>
  <si>
    <t>3rd BU17</t>
  </si>
  <si>
    <t>Top 16 BU17</t>
  </si>
  <si>
    <t>0</t>
  </si>
  <si>
    <t>Top 8</t>
  </si>
  <si>
    <t>Top 16 BU11</t>
  </si>
  <si>
    <t>Top 48 BU11</t>
  </si>
  <si>
    <t>Semi Final</t>
  </si>
  <si>
    <t>Top 8 BU11</t>
  </si>
  <si>
    <t>Top 32 BU11</t>
  </si>
  <si>
    <t>Top 16 BU13</t>
  </si>
  <si>
    <t>2nd</t>
  </si>
  <si>
    <t>4th BU11</t>
  </si>
  <si>
    <t>1st</t>
  </si>
  <si>
    <t>3rd BU11</t>
  </si>
  <si>
    <t>2nd BU11</t>
  </si>
  <si>
    <t>Semis BU11</t>
  </si>
  <si>
    <t>4th BU15</t>
  </si>
  <si>
    <t>1st BU11</t>
  </si>
  <si>
    <t>2nd BU19</t>
  </si>
  <si>
    <t>1st BU19</t>
  </si>
  <si>
    <t>Top 32 BU17</t>
  </si>
  <si>
    <t>Top 48 BU13</t>
  </si>
  <si>
    <t>4th BU19</t>
  </si>
  <si>
    <t>Top 48 BU17</t>
  </si>
  <si>
    <t>Top 32 BU13</t>
  </si>
  <si>
    <t>2nd BU17</t>
  </si>
  <si>
    <t>Top 16 BU19</t>
  </si>
  <si>
    <t>Semis BU13</t>
  </si>
  <si>
    <t>3rd BU19</t>
  </si>
  <si>
    <t>Top 32 BU15</t>
  </si>
  <si>
    <t>Semis BU15</t>
  </si>
  <si>
    <t>Semis BU17</t>
  </si>
  <si>
    <t>Top 48 BU19</t>
  </si>
  <si>
    <t>Top 32 BU19</t>
  </si>
  <si>
    <t>Semis BU19</t>
  </si>
  <si>
    <t>Position GU13</t>
  </si>
  <si>
    <t>Position GU15</t>
  </si>
  <si>
    <t>Position GU17</t>
  </si>
  <si>
    <t>GU19 / Overall Position</t>
  </si>
  <si>
    <t>Appleby, Olivia</t>
  </si>
  <si>
    <t>2015-01-26</t>
  </si>
  <si>
    <t>Top 8 GU11</t>
  </si>
  <si>
    <t xml:space="preserve">Ballentyne , Sophie </t>
  </si>
  <si>
    <t>2014-05-09</t>
  </si>
  <si>
    <t>2nd GU15</t>
  </si>
  <si>
    <t>Top 8 GU13</t>
  </si>
  <si>
    <t>Ballentyne, Emily</t>
  </si>
  <si>
    <t>Top 16 GU15</t>
  </si>
  <si>
    <t>Bannister, Ella</t>
  </si>
  <si>
    <t>2008-09-05</t>
  </si>
  <si>
    <t>1st GU19</t>
  </si>
  <si>
    <t>Top 8 GU19</t>
  </si>
  <si>
    <t>4th GU19</t>
  </si>
  <si>
    <t>Bedair, Taline</t>
  </si>
  <si>
    <t>2013-05-01</t>
  </si>
  <si>
    <t>2nd GU13</t>
  </si>
  <si>
    <t>3rd GU15</t>
  </si>
  <si>
    <t>Bouhaidar, Lily</t>
  </si>
  <si>
    <t>Top 8 GU15</t>
  </si>
  <si>
    <t xml:space="preserve">Chan, Chi Pui Felicia </t>
  </si>
  <si>
    <t>2009-05-20</t>
  </si>
  <si>
    <t>2nd GU19</t>
  </si>
  <si>
    <t>3rd GU17</t>
  </si>
  <si>
    <t>Top 16 GU17</t>
  </si>
  <si>
    <t>Top 48 GU17</t>
  </si>
  <si>
    <t>Craig-Gould, Jessica</t>
  </si>
  <si>
    <t>1st GU13</t>
  </si>
  <si>
    <t>Top 16 GU13</t>
  </si>
  <si>
    <t xml:space="preserve">Hamilton, Phoebe </t>
  </si>
  <si>
    <t>2010-09-06</t>
  </si>
  <si>
    <t>Top 8 GU17</t>
  </si>
  <si>
    <t>Istiyaq, Humaira</t>
  </si>
  <si>
    <t>2014-05-07</t>
  </si>
  <si>
    <t>4th GU13</t>
  </si>
  <si>
    <t xml:space="preserve">Kidd, Darcy </t>
  </si>
  <si>
    <t>2015-03-18</t>
  </si>
  <si>
    <t>Krop, Lillian</t>
  </si>
  <si>
    <t>2013-08-29</t>
  </si>
  <si>
    <t>3rd GU13</t>
  </si>
  <si>
    <t>4th GU15</t>
  </si>
  <si>
    <t>Li, Eunice Lok Hei</t>
  </si>
  <si>
    <t>2011-04-08</t>
  </si>
  <si>
    <t>Little, Emma</t>
  </si>
  <si>
    <t>2012-05-06</t>
  </si>
  <si>
    <t>1st GU15</t>
  </si>
  <si>
    <t>Little, Rebecca</t>
  </si>
  <si>
    <t>2010-08-20</t>
  </si>
  <si>
    <t>1st GU17</t>
  </si>
  <si>
    <t>Liu, Elsa</t>
  </si>
  <si>
    <t>2013-09-25</t>
  </si>
  <si>
    <t>Logan, Kate</t>
  </si>
  <si>
    <t>2015-06-04</t>
  </si>
  <si>
    <t>Myers, Isla</t>
  </si>
  <si>
    <t>2015-12-10</t>
  </si>
  <si>
    <t xml:space="preserve">O’Leary, Skye </t>
  </si>
  <si>
    <t>2014-11-08</t>
  </si>
  <si>
    <t>Rennie, Anna</t>
  </si>
  <si>
    <t>2013-12-11</t>
  </si>
  <si>
    <t>Robertson, Hollie</t>
  </si>
  <si>
    <t>2014-10-31</t>
  </si>
  <si>
    <t>Top 16 GU11</t>
  </si>
  <si>
    <t>Top 48 GU11</t>
  </si>
  <si>
    <t>Singh, Anna-Jane</t>
  </si>
  <si>
    <t>2009-03-16</t>
  </si>
  <si>
    <t>3rd GU19</t>
  </si>
  <si>
    <t>Top 32 GU11</t>
  </si>
  <si>
    <t>Temple, Eilidh</t>
  </si>
  <si>
    <t>2015-04-07</t>
  </si>
  <si>
    <t>3rd GU11</t>
  </si>
  <si>
    <t>4th GU11</t>
  </si>
  <si>
    <t>Westgarth, Emily</t>
  </si>
  <si>
    <t>Williamson, Emily</t>
  </si>
  <si>
    <t>2011-10-12</t>
  </si>
  <si>
    <t>2nd GU11</t>
  </si>
  <si>
    <t>Semis GU11</t>
  </si>
  <si>
    <t>Young, Eilidh</t>
  </si>
  <si>
    <t>2012-10-22</t>
  </si>
  <si>
    <t>4th GU17</t>
  </si>
  <si>
    <t>1st GU11</t>
  </si>
  <si>
    <t>Young, Piper</t>
  </si>
  <si>
    <t>Top 48 GU13</t>
  </si>
  <si>
    <t>Top 32 GU13</t>
  </si>
  <si>
    <t>Semis GU13</t>
  </si>
  <si>
    <t>2nd GU17</t>
  </si>
  <si>
    <t>Top 48 GU15</t>
  </si>
  <si>
    <t>Top 32 GU15</t>
  </si>
  <si>
    <t>Semis GU15</t>
  </si>
  <si>
    <t>Top 32 GU17</t>
  </si>
  <si>
    <t>Top 16 GU19</t>
  </si>
  <si>
    <t>Semis GU17</t>
  </si>
  <si>
    <t>Top 48 GU19</t>
  </si>
  <si>
    <t>Top 32 GU19</t>
  </si>
  <si>
    <t>Semis GU19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</si>
</sst>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D4BD3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indexed="64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 style="medium">
        <color theme="1"/>
      </top>
      <bottom/>
      <diagonal/>
    </border>
    <border>
      <left/>
      <right/>
      <top style="thin">
        <color theme="8" tint="0.39997558519241921"/>
      </top>
      <bottom/>
      <diagonal/>
    </border>
    <border>
      <left style="medium">
        <color indexed="64"/>
      </left>
      <right/>
      <top style="thin">
        <color theme="8" tint="0.39997558519241921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theme="5" tint="0.39997558519241921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6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5" fillId="0" borderId="0" xfId="0" applyFont="1"/>
    <xf numFmtId="0" fontId="1" fillId="0" borderId="0" xfId="0" applyFont="1"/>
    <xf numFmtId="16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10" xfId="0" applyBorder="1"/>
    <xf numFmtId="1" fontId="0" fillId="0" borderId="0" xfId="0" applyNumberFormat="1"/>
    <xf numFmtId="164" fontId="0" fillId="0" borderId="10" xfId="0" applyNumberFormat="1" applyBorder="1"/>
    <xf numFmtId="0" fontId="7" fillId="9" borderId="4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6" fillId="10" borderId="6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6" fillId="11" borderId="6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vertical="center"/>
    </xf>
    <xf numFmtId="2" fontId="2" fillId="0" borderId="0" xfId="0" applyNumberFormat="1" applyFont="1" applyAlignment="1">
      <alignment horizontal="center" vertical="center"/>
    </xf>
    <xf numFmtId="1" fontId="7" fillId="9" borderId="5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6" xfId="0" applyBorder="1"/>
    <xf numFmtId="1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0" fillId="0" borderId="17" xfId="0" pivotButton="1" applyBorder="1"/>
    <xf numFmtId="0" fontId="0" fillId="0" borderId="19" xfId="0" applyBorder="1"/>
    <xf numFmtId="1" fontId="0" fillId="0" borderId="19" xfId="0" applyNumberFormat="1" applyBorder="1"/>
    <xf numFmtId="0" fontId="6" fillId="0" borderId="0" xfId="0" applyFont="1" applyAlignment="1">
      <alignment horizontal="center" vertical="center"/>
    </xf>
    <xf numFmtId="1" fontId="6" fillId="0" borderId="14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5" xfId="0" applyFont="1" applyBorder="1"/>
    <xf numFmtId="1" fontId="6" fillId="0" borderId="1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4" fillId="0" borderId="9" xfId="0" applyFont="1" applyBorder="1"/>
    <xf numFmtId="0" fontId="6" fillId="0" borderId="28" xfId="0" applyFont="1" applyBorder="1"/>
    <xf numFmtId="0" fontId="6" fillId="0" borderId="29" xfId="0" applyFont="1" applyBorder="1"/>
    <xf numFmtId="0" fontId="6" fillId="0" borderId="9" xfId="0" applyFont="1" applyBorder="1"/>
    <xf numFmtId="1" fontId="4" fillId="0" borderId="9" xfId="0" applyNumberFormat="1" applyFont="1" applyBorder="1" applyAlignment="1">
      <alignment horizontal="center" vertical="center"/>
    </xf>
    <xf numFmtId="14" fontId="6" fillId="0" borderId="9" xfId="0" applyNumberFormat="1" applyFont="1" applyBorder="1"/>
    <xf numFmtId="0" fontId="6" fillId="0" borderId="9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30" xfId="0" applyFont="1" applyBorder="1"/>
    <xf numFmtId="0" fontId="6" fillId="0" borderId="30" xfId="0" applyFont="1" applyBorder="1" applyAlignment="1">
      <alignment vertical="center"/>
    </xf>
    <xf numFmtId="1" fontId="4" fillId="0" borderId="30" xfId="0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4" fillId="0" borderId="10" xfId="0" applyFont="1" applyBorder="1"/>
    <xf numFmtId="0" fontId="1" fillId="0" borderId="25" xfId="0" applyFont="1" applyBorder="1"/>
    <xf numFmtId="0" fontId="1" fillId="0" borderId="25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22" xfId="0" applyFont="1" applyBorder="1" applyAlignment="1">
      <alignment horizontal="center"/>
    </xf>
    <xf numFmtId="0" fontId="4" fillId="0" borderId="1" xfId="0" applyFont="1" applyBorder="1"/>
    <xf numFmtId="0" fontId="4" fillId="0" borderId="33" xfId="0" applyFont="1" applyBorder="1"/>
    <xf numFmtId="0" fontId="4" fillId="0" borderId="34" xfId="0" applyFont="1" applyBorder="1"/>
    <xf numFmtId="0" fontId="5" fillId="0" borderId="1" xfId="0" applyFont="1" applyBorder="1"/>
    <xf numFmtId="0" fontId="7" fillId="12" borderId="22" xfId="0" applyFont="1" applyFill="1" applyBorder="1" applyAlignment="1">
      <alignment horizontal="center" vertical="center"/>
    </xf>
    <xf numFmtId="0" fontId="7" fillId="12" borderId="26" xfId="0" applyFont="1" applyFill="1" applyBorder="1" applyAlignment="1">
      <alignment horizontal="center" vertical="center"/>
    </xf>
    <xf numFmtId="0" fontId="7" fillId="12" borderId="31" xfId="0" applyFon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1" fontId="7" fillId="12" borderId="18" xfId="0" applyNumberFormat="1" applyFont="1" applyFill="1" applyBorder="1" applyAlignment="1">
      <alignment horizontal="center" vertical="center"/>
    </xf>
    <xf numFmtId="0" fontId="6" fillId="0" borderId="10" xfId="0" applyFont="1" applyBorder="1"/>
    <xf numFmtId="0" fontId="6" fillId="0" borderId="35" xfId="0" applyFont="1" applyBorder="1"/>
    <xf numFmtId="1" fontId="4" fillId="0" borderId="10" xfId="0" applyNumberFormat="1" applyFont="1" applyBorder="1" applyAlignment="1">
      <alignment horizontal="center" vertical="center"/>
    </xf>
    <xf numFmtId="0" fontId="7" fillId="12" borderId="22" xfId="0" applyFont="1" applyFill="1" applyBorder="1" applyAlignment="1">
      <alignment horizontal="center" vertical="center" wrapText="1"/>
    </xf>
    <xf numFmtId="1" fontId="7" fillId="12" borderId="22" xfId="0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4" fillId="0" borderId="8" xfId="0" applyFont="1" applyBorder="1"/>
    <xf numFmtId="1" fontId="4" fillId="0" borderId="8" xfId="0" applyNumberFormat="1" applyFont="1" applyBorder="1" applyAlignment="1">
      <alignment horizontal="center" vertical="center"/>
    </xf>
    <xf numFmtId="0" fontId="6" fillId="0" borderId="0" xfId="0" applyFont="1"/>
    <xf numFmtId="14" fontId="6" fillId="0" borderId="10" xfId="0" applyNumberFormat="1" applyFont="1" applyBorder="1"/>
    <xf numFmtId="0" fontId="7" fillId="13" borderId="17" xfId="0" applyFont="1" applyFill="1" applyBorder="1" applyAlignment="1">
      <alignment horizontal="center" vertical="center"/>
    </xf>
    <xf numFmtId="1" fontId="7" fillId="13" borderId="18" xfId="0" applyNumberFormat="1" applyFont="1" applyFill="1" applyBorder="1" applyAlignment="1">
      <alignment horizontal="center" vertical="center"/>
    </xf>
    <xf numFmtId="0" fontId="7" fillId="13" borderId="38" xfId="0" applyFont="1" applyFill="1" applyBorder="1" applyAlignment="1">
      <alignment horizontal="center" vertical="center"/>
    </xf>
    <xf numFmtId="0" fontId="7" fillId="13" borderId="39" xfId="0" applyFont="1" applyFill="1" applyBorder="1" applyAlignment="1">
      <alignment horizontal="center" vertical="center"/>
    </xf>
    <xf numFmtId="0" fontId="7" fillId="13" borderId="37" xfId="0" applyFont="1" applyFill="1" applyBorder="1" applyAlignment="1">
      <alignment horizontal="center" vertical="center" wrapText="1"/>
    </xf>
    <xf numFmtId="0" fontId="7" fillId="13" borderId="37" xfId="0" applyFont="1" applyFill="1" applyBorder="1" applyAlignment="1">
      <alignment horizontal="center" vertical="center"/>
    </xf>
    <xf numFmtId="1" fontId="7" fillId="13" borderId="37" xfId="0" applyNumberFormat="1" applyFont="1" applyFill="1" applyBorder="1" applyAlignment="1">
      <alignment horizontal="center" vertical="center"/>
    </xf>
    <xf numFmtId="0" fontId="0" fillId="0" borderId="27" xfId="0" pivotButton="1" applyBorder="1"/>
    <xf numFmtId="1" fontId="6" fillId="0" borderId="10" xfId="0" applyNumberFormat="1" applyFont="1" applyBorder="1"/>
    <xf numFmtId="1" fontId="6" fillId="0" borderId="9" xfId="0" applyNumberFormat="1" applyFont="1" applyBorder="1" applyAlignment="1">
      <alignment vertical="center"/>
    </xf>
    <xf numFmtId="1" fontId="6" fillId="0" borderId="30" xfId="0" applyNumberFormat="1" applyFont="1" applyBorder="1" applyAlignment="1">
      <alignment vertical="center"/>
    </xf>
    <xf numFmtId="14" fontId="6" fillId="0" borderId="29" xfId="0" applyNumberFormat="1" applyFont="1" applyBorder="1" applyAlignment="1">
      <alignment horizontal="left"/>
    </xf>
    <xf numFmtId="14" fontId="6" fillId="0" borderId="9" xfId="0" applyNumberFormat="1" applyFont="1" applyBorder="1" applyAlignment="1">
      <alignment vertical="center"/>
    </xf>
    <xf numFmtId="14" fontId="6" fillId="0" borderId="29" xfId="0" applyNumberFormat="1" applyFont="1" applyBorder="1"/>
    <xf numFmtId="1" fontId="6" fillId="0" borderId="10" xfId="0" applyNumberFormat="1" applyFont="1" applyBorder="1" applyAlignment="1">
      <alignment vertical="center"/>
    </xf>
    <xf numFmtId="1" fontId="6" fillId="0" borderId="9" xfId="0" applyNumberFormat="1" applyFont="1" applyBorder="1"/>
    <xf numFmtId="0" fontId="0" fillId="0" borderId="27" xfId="0" applyBorder="1"/>
    <xf numFmtId="1" fontId="0" fillId="0" borderId="27" xfId="0" applyNumberFormat="1" applyBorder="1" applyAlignment="1">
      <alignment vertical="center"/>
    </xf>
    <xf numFmtId="0" fontId="0" fillId="0" borderId="27" xfId="0" applyBorder="1" applyAlignment="1">
      <alignment horizontal="right"/>
    </xf>
    <xf numFmtId="1" fontId="0" fillId="0" borderId="43" xfId="0" applyNumberFormat="1" applyBorder="1"/>
    <xf numFmtId="1" fontId="0" fillId="0" borderId="44" xfId="0" applyNumberFormat="1" applyBorder="1"/>
    <xf numFmtId="1" fontId="0" fillId="0" borderId="45" xfId="0" applyNumberFormat="1" applyBorder="1"/>
    <xf numFmtId="1" fontId="0" fillId="0" borderId="27" xfId="0" applyNumberFormat="1" applyBorder="1" applyAlignment="1">
      <alignment horizontal="right"/>
    </xf>
    <xf numFmtId="1" fontId="1" fillId="0" borderId="27" xfId="0" applyNumberFormat="1" applyFont="1" applyBorder="1" applyAlignment="1">
      <alignment horizontal="right"/>
    </xf>
    <xf numFmtId="1" fontId="0" fillId="0" borderId="40" xfId="0" applyNumberFormat="1" applyBorder="1"/>
    <xf numFmtId="1" fontId="0" fillId="0" borderId="41" xfId="0" applyNumberFormat="1" applyBorder="1"/>
    <xf numFmtId="1" fontId="0" fillId="0" borderId="42" xfId="0" applyNumberFormat="1" applyBorder="1"/>
    <xf numFmtId="0" fontId="0" fillId="0" borderId="46" xfId="0" applyBorder="1" applyAlignment="1">
      <alignment horizontal="left"/>
    </xf>
    <xf numFmtId="0" fontId="0" fillId="0" borderId="47" xfId="0" applyBorder="1" applyAlignment="1">
      <alignment horizontal="left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 applyAlignment="1">
      <alignment horizontal="left"/>
    </xf>
    <xf numFmtId="0" fontId="0" fillId="0" borderId="44" xfId="0" applyBorder="1" applyAlignment="1">
      <alignment horizontal="left"/>
    </xf>
    <xf numFmtId="0" fontId="0" fillId="0" borderId="45" xfId="0" applyBorder="1" applyAlignment="1">
      <alignment horizontal="left"/>
    </xf>
    <xf numFmtId="0" fontId="3" fillId="5" borderId="0" xfId="0" applyFont="1" applyFill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13" xfId="0" applyFont="1" applyFill="1" applyBorder="1" applyAlignment="1">
      <alignment horizontal="center" vertical="center"/>
    </xf>
    <xf numFmtId="0" fontId="3" fillId="8" borderId="36" xfId="0" applyFont="1" applyFill="1" applyBorder="1" applyAlignment="1">
      <alignment horizontal="center" vertical="center"/>
    </xf>
    <xf numFmtId="0" fontId="3" fillId="8" borderId="25" xfId="0" applyFont="1" applyFill="1" applyBorder="1" applyAlignment="1">
      <alignment horizontal="center" vertical="center"/>
    </xf>
    <xf numFmtId="0" fontId="3" fillId="8" borderId="23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2" fillId="2" borderId="2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 wrapText="1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3" fillId="7" borderId="20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/>
    </xf>
    <xf numFmtId="0" fontId="3" fillId="7" borderId="23" xfId="0" applyFont="1" applyFill="1" applyBorder="1" applyAlignment="1">
      <alignment horizontal="center" vertical="center"/>
    </xf>
    <xf numFmtId="1" fontId="0" fillId="0" borderId="27" xfId="0" applyNumberFormat="1" applyFont="1" applyBorder="1" applyAlignment="1">
      <alignment vertical="center"/>
    </xf>
    <xf numFmtId="0" fontId="0" fillId="0" borderId="40" xfId="0" applyBorder="1" applyAlignment="1">
      <alignment horizontal="left"/>
    </xf>
    <xf numFmtId="0" fontId="0" fillId="0" borderId="41" xfId="0" applyBorder="1" applyAlignment="1">
      <alignment horizontal="left"/>
    </xf>
    <xf numFmtId="0" fontId="0" fillId="0" borderId="42" xfId="0" applyBorder="1" applyAlignment="1">
      <alignment horizontal="left"/>
    </xf>
    <xf numFmtId="0" fontId="0" fillId="0" borderId="48" xfId="0" applyNumberFormat="1" applyBorder="1"/>
    <xf numFmtId="0" fontId="0" fillId="0" borderId="49" xfId="0" applyNumberFormat="1" applyBorder="1"/>
    <xf numFmtId="0" fontId="0" fillId="0" borderId="50" xfId="0" applyNumberFormat="1" applyBorder="1"/>
    <xf numFmtId="1" fontId="0" fillId="0" borderId="48" xfId="0" applyNumberFormat="1" applyBorder="1"/>
    <xf numFmtId="1" fontId="0" fillId="0" borderId="49" xfId="0" applyNumberFormat="1" applyBorder="1"/>
    <xf numFmtId="1" fontId="0" fillId="0" borderId="50" xfId="0" applyNumberFormat="1" applyBorder="1"/>
  </cellXfs>
  <cellStyles count="1">
    <cellStyle name="Normal" xfId="0" builtinId="0"/>
  </cellStyles>
  <dxfs count="2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/>
        <top style="thin">
          <color indexed="64"/>
        </top>
        <bottom/>
        <vertical/>
        <horizontal/>
      </border>
    </dxf>
    <dxf>
      <border>
        <bottom style="medium">
          <color indexed="64"/>
        </bottom>
      </border>
    </dxf>
    <dxf>
      <border outline="0"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numFmt numFmtId="1" formatCode="0"/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outline="0">
        <bottom style="medium">
          <color indexed="64"/>
        </bottom>
      </border>
    </dxf>
    <dxf>
      <border outline="0"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solid">
          <fgColor indexed="64"/>
          <bgColor theme="8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" formatCode="0"/>
    </dxf>
    <dxf>
      <numFmt numFmtId="1" formatCode="0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font>
        <b val="0"/>
      </font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family val="2"/>
      </font>
    </dxf>
    <dxf>
      <numFmt numFmtId="164" formatCode="0.0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64" formatCode="0.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family val="2"/>
      </font>
    </dxf>
    <dxf>
      <numFmt numFmtId="164" formatCode="0.0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" formatCode="0"/>
    </dxf>
    <dxf>
      <numFmt numFmtId="1" formatCode="0"/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64" formatCode="0.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</dxfs>
  <tableStyles count="0" defaultTableStyle="TableStyleMedium9"/>
  <colors>
    <mruColors>
      <color rgb="FFD4BD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6036.520352083331" createdVersion="8" refreshedVersion="8" minRefreshableVersion="3" recordCount="105" xr:uid="{E743EFAB-CCAF-5147-B099-EC74FA40727C}">
  <cacheSource type="worksheet">
    <worksheetSource name="Table47"/>
  </cacheSource>
  <cacheFields count="34">
    <cacheField name="Under 19?" numFmtId="0">
      <sharedItems count="2">
        <s v="Yes"/>
        <s v="No"/>
      </sharedItems>
    </cacheField>
    <cacheField name="Under 17?" numFmtId="0">
      <sharedItems count="2">
        <s v="Yes"/>
        <s v="No"/>
      </sharedItems>
    </cacheField>
    <cacheField name="Under 15?" numFmtId="0">
      <sharedItems count="2">
        <s v="Yes"/>
        <s v="No"/>
      </sharedItems>
    </cacheField>
    <cacheField name="Under 13?" numFmtId="0">
      <sharedItems count="2">
        <s v="No"/>
        <s v="Yes"/>
      </sharedItems>
    </cacheField>
    <cacheField name="Name" numFmtId="0">
      <sharedItems containsBlank="1" count="58">
        <s v="Allan, Brodie"/>
        <s v="Appleby, Max"/>
        <s v="Beaumont, James"/>
        <s v="Calvaresi, Luca"/>
        <s v="Carr, Owen"/>
        <s v="Clark, Gabriel"/>
        <s v="Docherty, Billy"/>
        <s v="Elliot, Harris"/>
        <s v="Elliot, Ramsay"/>
        <s v="Fairbrother, Fintan"/>
        <s v="Farag, Anas"/>
        <s v="Farag, Omar"/>
        <s v="Farquhar , Glyn"/>
        <s v="Gibson, Aran"/>
        <s v="Griffin, Donal"/>
        <s v="Isaacs, Ellis"/>
        <s v="Krop, Benjamin"/>
        <s v="Lafferty, Noah"/>
        <s v="Lee, Yuk"/>
        <s v="Lind, Lewis"/>
        <s v="Lind, Murray"/>
        <s v="Lind, Struan"/>
        <s v="Logan, Seonaidh"/>
        <s v="Lucas Tulloch, John"/>
        <s v="MacDonald, Flynn"/>
        <s v="MacGregor, Arran"/>
        <s v="Mackenzie, Murdo"/>
        <s v="McAlpine, Cailean"/>
        <s v="McMaster, Brodie"/>
        <s v="Myers, Thomas"/>
        <s v="Niven, Archie"/>
        <s v="O'Hare, Samuel"/>
        <s v="Patil, Om"/>
        <s v="Paton, Zack"/>
        <s v="Pearman, Jamie"/>
        <s v="Reijnen, Vincent"/>
        <s v="Rennie, Cameron"/>
        <s v="Richmond, Angus"/>
        <s v="Robertson, Theodore"/>
        <s v="Ross, Andrew"/>
        <s v="Rowe, Murray"/>
        <s v="Scott, Callum"/>
        <s v="Shamoo, Kamran"/>
        <s v="Simpson, Conor"/>
        <s v="Smith, Callum"/>
        <s v="Smith, Riley"/>
        <s v="Sulleyman, Antek"/>
        <s v="Tucker, Magnus"/>
        <s v="Turnbull, Archie"/>
        <s v="Westgarth, Fraser"/>
        <s v="Young, Ruaridh"/>
        <s v="Farag, Abdullah"/>
        <s v="Westgarth, Rory"/>
        <s v="Gordon, Sebastian"/>
        <s v="Masson, Donald"/>
        <s v="Young, Aonghus"/>
        <m/>
        <s v="MacGregor , Arran" u="1"/>
      </sharedItems>
    </cacheField>
    <cacheField name="Date of Birth" numFmtId="0">
      <sharedItems containsNonDate="0" containsDate="1" containsString="0" containsBlank="1" minDate="2007-07-15T00:00:00" maxDate="2016-11-25T00:00:00"/>
    </cacheField>
    <cacheField name="Age" numFmtId="0">
      <sharedItems containsBlank="1" containsMixedTypes="1" containsNumber="1" containsInteger="1" minValue="9" maxValue="18"/>
    </cacheField>
    <cacheField name="Position BU13" numFmtId="0">
      <sharedItems containsMixedTypes="1" containsNumber="1" containsInteger="1" minValue="1" maxValue="15"/>
    </cacheField>
    <cacheField name="Position BU15" numFmtId="0">
      <sharedItems containsMixedTypes="1" containsNumber="1" containsInteger="1" minValue="1" maxValue="11"/>
    </cacheField>
    <cacheField name="Position BU17" numFmtId="0">
      <sharedItems containsMixedTypes="1" containsNumber="1" containsInteger="1" minValue="1" maxValue="34"/>
    </cacheField>
    <cacheField name="BU19 /Overall Position" numFmtId="0">
      <sharedItems containsMixedTypes="1" containsNumber="1" containsInteger="1" minValue="1" maxValue="43"/>
    </cacheField>
    <cacheField name="Top 4 Total" numFmtId="1">
      <sharedItems containsSemiMixedTypes="0" containsString="0" containsNumber="1" containsInteger="1" minValue="0" maxValue="1925"/>
    </cacheField>
    <cacheField name="1) Finishing Place" numFmtId="0">
      <sharedItems/>
    </cacheField>
    <cacheField name="1) Points" numFmtId="1">
      <sharedItems containsSemiMixedTypes="0" containsString="0" containsNumber="1" containsInteger="1" minValue="0" maxValue="400"/>
    </cacheField>
    <cacheField name="2) Finishing Place" numFmtId="0">
      <sharedItems/>
    </cacheField>
    <cacheField name="2) Points" numFmtId="1">
      <sharedItems containsMixedTypes="1" containsNumber="1" containsInteger="1" minValue="5" maxValue="500"/>
    </cacheField>
    <cacheField name="3) Finishing Place" numFmtId="0">
      <sharedItems/>
    </cacheField>
    <cacheField name="3) Points" numFmtId="1">
      <sharedItems containsMixedTypes="1" containsNumber="1" containsInteger="1" minValue="5" maxValue="500"/>
    </cacheField>
    <cacheField name="4) Finishing Place" numFmtId="0">
      <sharedItems/>
    </cacheField>
    <cacheField name="4) Points" numFmtId="1">
      <sharedItems containsMixedTypes="1" containsNumber="1" containsInteger="1" minValue="20" maxValue="400"/>
    </cacheField>
    <cacheField name="5) Finishing Place" numFmtId="0">
      <sharedItems/>
    </cacheField>
    <cacheField name="5) Points" numFmtId="1">
      <sharedItems containsSemiMixedTypes="0" containsString="0" containsNumber="1" containsInteger="1" minValue="0" maxValue="0"/>
    </cacheField>
    <cacheField name="6) Finishing Place" numFmtId="0">
      <sharedItems/>
    </cacheField>
    <cacheField name="6) Points" numFmtId="1">
      <sharedItems containsMixedTypes="1" containsNumber="1" containsInteger="1" minValue="10" maxValue="625"/>
    </cacheField>
    <cacheField name="7) Finishing Place" numFmtId="0">
      <sharedItems/>
    </cacheField>
    <cacheField name="7) Points" numFmtId="1">
      <sharedItems containsMixedTypes="1" containsNumber="1" containsInteger="1" minValue="50" maxValue="400"/>
    </cacheField>
    <cacheField name="Column23" numFmtId="0">
      <sharedItems containsNonDate="0" containsString="0" containsBlank="1"/>
    </cacheField>
    <cacheField name="Column24" numFmtId="1">
      <sharedItems containsString="0" containsBlank="1" containsNumber="1" containsInteger="1" minValue="0" maxValue="0"/>
    </cacheField>
    <cacheField name="8) Finishing Place" numFmtId="0">
      <sharedItems/>
    </cacheField>
    <cacheField name="8) Points" numFmtId="1">
      <sharedItems/>
    </cacheField>
    <cacheField name="9) Finishing Place" numFmtId="0">
      <sharedItems/>
    </cacheField>
    <cacheField name="9) Points" numFmtId="1">
      <sharedItems containsSemiMixedTypes="0" containsString="0" containsNumber="1" containsInteger="1" minValue="0" maxValue="0"/>
    </cacheField>
    <cacheField name="10) Finishing Place" numFmtId="0">
      <sharedItems/>
    </cacheField>
    <cacheField name="10) Points" numFmtId="1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6038.416704745374" createdVersion="8" refreshedVersion="8" minRefreshableVersion="3" recordCount="105" xr:uid="{8D7F142F-5E84-C540-B079-AB10DF3181F8}">
  <cacheSource type="worksheet">
    <worksheetSource name="Table32"/>
  </cacheSource>
  <cacheFields count="34">
    <cacheField name="Under 19?" numFmtId="0">
      <sharedItems count="2">
        <s v="Yes"/>
        <s v="No"/>
      </sharedItems>
    </cacheField>
    <cacheField name="Under 17?" numFmtId="0">
      <sharedItems count="2">
        <s v="Yes"/>
        <s v="No"/>
      </sharedItems>
    </cacheField>
    <cacheField name="Under 15?" numFmtId="0">
      <sharedItems count="2">
        <s v="No"/>
        <s v="Yes"/>
      </sharedItems>
    </cacheField>
    <cacheField name="Under 13?" numFmtId="0">
      <sharedItems count="2">
        <s v="Yes"/>
        <s v="No"/>
      </sharedItems>
    </cacheField>
    <cacheField name="Name" numFmtId="0">
      <sharedItems containsBlank="1" count="28">
        <s v="Appleby, Olivia"/>
        <s v="Ballentyne , Sophie "/>
        <s v="Ballentyne, Emily"/>
        <s v="Bannister, Ella"/>
        <s v="Bedair, Taline"/>
        <s v="Bouhaidar, Lily"/>
        <s v="Chan, Chi Pui Felicia "/>
        <s v="Craig-Gould, Jessica"/>
        <s v="Hamilton, Phoebe "/>
        <s v="Istiyaq, Humaira"/>
        <s v="Kidd, Darcy "/>
        <s v="Krop, Lillian"/>
        <s v="Li, Eunice Lok Hei"/>
        <s v="Little, Emma"/>
        <s v="Little, Rebecca"/>
        <s v="Liu, Elsa"/>
        <s v="Logan, Kate"/>
        <s v="Myers, Isla"/>
        <s v="O’Leary, Skye "/>
        <s v="Rennie, Anna"/>
        <s v="Robertson, Hollie"/>
        <s v="Singh, Anna-Jane"/>
        <s v="Temple, Eilidh"/>
        <s v="Westgarth, Emily"/>
        <s v="Williamson, Emily"/>
        <s v="Young, Eilidh"/>
        <s v="Young, Piper"/>
        <m/>
      </sharedItems>
    </cacheField>
    <cacheField name="Date of Birth" numFmtId="0">
      <sharedItems containsDate="1" containsBlank="1" containsMixedTypes="1" minDate="2011-08-01T00:00:00" maxDate="2016-05-16T00:00:00"/>
    </cacheField>
    <cacheField name="Age" numFmtId="0">
      <sharedItems containsBlank="1" containsMixedTypes="1" containsNumber="1" containsInteger="1" minValue="9" maxValue="17"/>
    </cacheField>
    <cacheField name="Position GU13" numFmtId="0">
      <sharedItems containsMixedTypes="1" containsNumber="1" containsInteger="1" minValue="1" maxValue="13"/>
    </cacheField>
    <cacheField name="Position GU15" numFmtId="1">
      <sharedItems containsMixedTypes="1" containsNumber="1" containsInteger="1" minValue="1" maxValue="7"/>
    </cacheField>
    <cacheField name="Position GU17" numFmtId="1">
      <sharedItems containsMixedTypes="1" containsNumber="1" containsInteger="1" minValue="1" maxValue="24"/>
    </cacheField>
    <cacheField name="GU19 / Overall Position" numFmtId="1">
      <sharedItems containsMixedTypes="1" containsNumber="1" containsInteger="1" minValue="1" maxValue="26"/>
    </cacheField>
    <cacheField name="Top 4 Total" numFmtId="1">
      <sharedItems containsSemiMixedTypes="0" containsString="0" containsNumber="1" containsInteger="1" minValue="0" maxValue="2050"/>
    </cacheField>
    <cacheField name="1) Finishing Place" numFmtId="0">
      <sharedItems/>
    </cacheField>
    <cacheField name="1) Points" numFmtId="1">
      <sharedItems containsSemiMixedTypes="0" containsString="0" containsNumber="1" containsInteger="1" minValue="0" maxValue="600"/>
    </cacheField>
    <cacheField name="2) Finishing Place" numFmtId="0">
      <sharedItems/>
    </cacheField>
    <cacheField name="2) Points" numFmtId="1">
      <sharedItems containsMixedTypes="1" containsNumber="1" containsInteger="1" minValue="5" maxValue="500"/>
    </cacheField>
    <cacheField name="3) Finishing Place" numFmtId="0">
      <sharedItems/>
    </cacheField>
    <cacheField name="3) Points" numFmtId="1">
      <sharedItems containsMixedTypes="1" containsNumber="1" containsInteger="1" minValue="5" maxValue="500"/>
    </cacheField>
    <cacheField name="4) Finishing Place" numFmtId="0">
      <sharedItems/>
    </cacheField>
    <cacheField name="4) Points" numFmtId="1">
      <sharedItems containsMixedTypes="1" containsNumber="1" containsInteger="1" minValue="20" maxValue="400"/>
    </cacheField>
    <cacheField name="5) Finishing Place" numFmtId="0">
      <sharedItems/>
    </cacheField>
    <cacheField name="5) Points" numFmtId="1">
      <sharedItems containsSemiMixedTypes="0" containsString="0" containsNumber="1" containsInteger="1" minValue="0" maxValue="0"/>
    </cacheField>
    <cacheField name="6) Finishing Place" numFmtId="0">
      <sharedItems/>
    </cacheField>
    <cacheField name="6) Points" numFmtId="1">
      <sharedItems containsMixedTypes="1" containsNumber="1" containsInteger="1" minValue="20" maxValue="550"/>
    </cacheField>
    <cacheField name="7) Finishing Place" numFmtId="0">
      <sharedItems/>
    </cacheField>
    <cacheField name="7) Points" numFmtId="1">
      <sharedItems containsMixedTypes="1" containsNumber="1" containsInteger="1" minValue="150" maxValue="150"/>
    </cacheField>
    <cacheField name="Column23" numFmtId="0">
      <sharedItems containsNonDate="0" containsString="0" containsBlank="1"/>
    </cacheField>
    <cacheField name="Column24" numFmtId="1">
      <sharedItems containsString="0" containsBlank="1" containsNumber="1" containsInteger="1" minValue="0" maxValue="0"/>
    </cacheField>
    <cacheField name="8) Finishing Place" numFmtId="0">
      <sharedItems/>
    </cacheField>
    <cacheField name="8) Points" numFmtId="1">
      <sharedItems/>
    </cacheField>
    <cacheField name="9) Finishing Place" numFmtId="0">
      <sharedItems/>
    </cacheField>
    <cacheField name="9) Points" numFmtId="1">
      <sharedItems containsSemiMixedTypes="0" containsString="0" containsNumber="1" containsInteger="1" minValue="0" maxValue="300"/>
    </cacheField>
    <cacheField name="10) Finishing Place" numFmtId="0">
      <sharedItems/>
    </cacheField>
    <cacheField name="10) Points" numFmtId="1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x v="0"/>
    <x v="0"/>
    <x v="0"/>
    <x v="0"/>
    <d v="2013-03-13T00:00:00"/>
    <n v="13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"/>
    <d v="2012-12-09T00:00:00"/>
    <n v="13"/>
    <s v=""/>
    <n v="6"/>
    <n v="15"/>
    <n v="23"/>
    <n v="75"/>
    <s v="Select"/>
    <n v="0"/>
    <s v="3rd BU13"/>
    <n v="25"/>
    <s v="2nd BU13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"/>
    <d v="2007-10-23T00:00:00"/>
    <n v="18"/>
    <s v=""/>
    <s v=""/>
    <s v=""/>
    <n v="20"/>
    <n v="100"/>
    <s v="Select"/>
    <n v="0"/>
    <s v="Top 8 BU19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3"/>
    <d v="2011-08-24T00:00:00"/>
    <n v="14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4"/>
    <d v="2014-01-03T00:00:00"/>
    <n v="12"/>
    <n v="6"/>
    <s v=""/>
    <n v="25"/>
    <n v="34"/>
    <n v="20"/>
    <s v="Select"/>
    <n v="0"/>
    <s v="Top 8 BU13"/>
    <n v="5"/>
    <s v="4th BU13"/>
    <n v="1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5"/>
    <d v="2013-11-25T00:00:00"/>
    <n v="12"/>
    <n v="13"/>
    <s v=""/>
    <n v="32"/>
    <n v="41"/>
    <n v="5"/>
    <s v="Select"/>
    <n v="0"/>
    <s v="Select"/>
    <s v="0"/>
    <s v="Top 8 B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6"/>
    <d v="2010-12-30T00:00:00"/>
    <n v="15"/>
    <s v=""/>
    <s v=""/>
    <n v="14"/>
    <n v="20"/>
    <n v="100"/>
    <s v="Select"/>
    <n v="0"/>
    <s v="Top 8 BU15"/>
    <n v="50"/>
    <s v="Top 8 B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7"/>
    <d v="2014-03-22T00:00:00"/>
    <n v="12"/>
    <n v="4"/>
    <s v=""/>
    <n v="23"/>
    <n v="32"/>
    <n v="30"/>
    <s v="Select"/>
    <n v="0"/>
    <s v="Top 8 BU13"/>
    <n v="5"/>
    <s v="3rd BU13"/>
    <n v="2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8"/>
    <d v="2011-10-28T00:00:00"/>
    <n v="14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9"/>
    <d v="2008-10-30T00:00:00"/>
    <n v="17"/>
    <s v=""/>
    <s v=""/>
    <s v=""/>
    <n v="19"/>
    <n v="125"/>
    <s v="Select"/>
    <n v="0"/>
    <s v="4th BU17"/>
    <n v="12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10"/>
    <d v="2014-05-01T00:00:00"/>
    <n v="11"/>
    <n v="1"/>
    <s v=""/>
    <n v="11"/>
    <n v="16"/>
    <n v="165"/>
    <s v="Select"/>
    <n v="0"/>
    <s v="1st BU13"/>
    <n v="75"/>
    <s v="Top 8 BU15"/>
    <n v="50"/>
    <s v="Select"/>
    <s v="0"/>
    <s v="Select"/>
    <n v="0"/>
    <s v="Top 8 BU13"/>
    <n v="40"/>
    <s v="Select"/>
    <s v="0"/>
    <m/>
    <n v="0"/>
    <s v="Select"/>
    <s v="0"/>
    <s v="Select"/>
    <n v="0"/>
    <s v="Select"/>
    <n v="0"/>
  </r>
  <r>
    <x v="0"/>
    <x v="0"/>
    <x v="0"/>
    <x v="0"/>
    <x v="11"/>
    <d v="2011-11-02T00:00:00"/>
    <n v="14"/>
    <s v=""/>
    <n v="1"/>
    <n v="4"/>
    <n v="8"/>
    <n v="575"/>
    <s v="Select"/>
    <n v="0"/>
    <s v="1st BU15"/>
    <n v="150"/>
    <s v="1st BU17"/>
    <n v="275"/>
    <s v="Select"/>
    <s v="0"/>
    <s v="Select"/>
    <n v="0"/>
    <s v="Top 8 BU15"/>
    <n v="100"/>
    <s v="Top 48 BU15"/>
    <n v="50"/>
    <m/>
    <n v="0"/>
    <s v="Select"/>
    <s v="0"/>
    <s v="Select"/>
    <n v="0"/>
    <s v="Select"/>
    <n v="0"/>
  </r>
  <r>
    <x v="0"/>
    <x v="0"/>
    <x v="1"/>
    <x v="1"/>
    <x v="12"/>
    <d v="2013-08-07T00:00:00"/>
    <n v="12"/>
    <n v="8"/>
    <s v=""/>
    <n v="27"/>
    <n v="36"/>
    <n v="15"/>
    <s v="Select"/>
    <n v="0"/>
    <s v="4th BU13"/>
    <n v="1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13"/>
    <d v="2007-12-05T00:00:00"/>
    <n v="18"/>
    <s v=""/>
    <s v=""/>
    <s v=""/>
    <n v="20"/>
    <n v="100"/>
    <s v="Select"/>
    <n v="0"/>
    <s v="Top 8 BU19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4"/>
    <d v="2012-08-16T00:00:00"/>
    <n v="13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5"/>
    <d v="2012-06-16T00:00:00"/>
    <n v="13"/>
    <s v=""/>
    <n v="3"/>
    <n v="6"/>
    <n v="10"/>
    <n v="300"/>
    <s v="Select"/>
    <n v="0"/>
    <s v="3rd BU15"/>
    <n v="100"/>
    <s v="2nd BU15"/>
    <n v="125"/>
    <s v="Select"/>
    <s v="0"/>
    <s v="Select"/>
    <n v="0"/>
    <s v="Top 16 BU15"/>
    <n v="75"/>
    <s v="Select"/>
    <s v="0"/>
    <m/>
    <n v="0"/>
    <s v="Select"/>
    <s v="0"/>
    <s v="Select"/>
    <n v="0"/>
    <s v="Select"/>
    <n v="0"/>
  </r>
  <r>
    <x v="0"/>
    <x v="0"/>
    <x v="1"/>
    <x v="0"/>
    <x v="16"/>
    <d v="2010-07-30T00:00:00"/>
    <n v="15"/>
    <s v=""/>
    <s v=""/>
    <n v="9"/>
    <n v="14"/>
    <n v="175"/>
    <s v="Select"/>
    <n v="0"/>
    <s v="Top 8 BU17"/>
    <n v="75"/>
    <s v="Top 8 BU19"/>
    <n v="10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7"/>
    <d v="2012-09-30T00:00:00"/>
    <n v="13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18"/>
    <d v="2009-12-09T00:00:00"/>
    <n v="16"/>
    <s v=""/>
    <s v=""/>
    <n v="3"/>
    <n v="7"/>
    <n v="600"/>
    <s v="Select"/>
    <n v="0"/>
    <s v="1st BU17"/>
    <n v="275"/>
    <s v="3rd BU17"/>
    <n v="175"/>
    <s v="Select"/>
    <s v="0"/>
    <s v="Select"/>
    <n v="0"/>
    <s v="Top 16 BU17"/>
    <n v="150"/>
    <s v="Select"/>
    <s v="0"/>
    <m/>
    <n v="0"/>
    <s v="Select"/>
    <s v="0"/>
    <s v="Select"/>
    <n v="0"/>
    <s v="Select"/>
    <n v="0"/>
  </r>
  <r>
    <x v="0"/>
    <x v="0"/>
    <x v="0"/>
    <x v="0"/>
    <x v="19"/>
    <d v="2012-04-27T00:00:00"/>
    <n v="13"/>
    <s v=""/>
    <n v="8"/>
    <n v="19"/>
    <n v="28"/>
    <n v="50"/>
    <s v="Select"/>
    <n v="0"/>
    <s v="Select"/>
    <s v="0"/>
    <s v="Top 8 B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0"/>
    <d v="2012-04-29T00:00:00"/>
    <n v="13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21"/>
    <d v="2014-04-29T00:00:00"/>
    <n v="11"/>
    <n v="4"/>
    <s v=""/>
    <n v="23"/>
    <n v="32"/>
    <n v="30"/>
    <s v="Select"/>
    <n v="0"/>
    <s v="Top 8 BU13"/>
    <n v="5"/>
    <s v="Top 8 BU13"/>
    <n v="5"/>
    <s v="Select"/>
    <s v="0"/>
    <s v="Select"/>
    <n v="0"/>
    <s v="Top 16 BU13"/>
    <n v="20"/>
    <s v="Select"/>
    <s v="0"/>
    <m/>
    <n v="0"/>
    <s v="Select"/>
    <s v="0"/>
    <s v="Select"/>
    <n v="0"/>
    <s v="Select"/>
    <n v="0"/>
  </r>
  <r>
    <x v="0"/>
    <x v="0"/>
    <x v="0"/>
    <x v="0"/>
    <x v="22"/>
    <d v="2013-03-31T00:00:00"/>
    <n v="13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3"/>
    <d v="2008-11-19T00:00:00"/>
    <n v="17"/>
    <s v=""/>
    <s v=""/>
    <s v=""/>
    <n v="23"/>
    <n v="75"/>
    <s v="Select"/>
    <n v="0"/>
    <s v="Top 8 BU17"/>
    <n v="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4"/>
    <d v="2013-02-16T00:00:00"/>
    <n v="13"/>
    <s v=""/>
    <n v="5"/>
    <n v="13"/>
    <n v="18"/>
    <n v="135"/>
    <s v="Select"/>
    <n v="0"/>
    <s v="4th BU15"/>
    <n v="75"/>
    <s v="Select"/>
    <s v="0"/>
    <s v="Top 16 BU13"/>
    <n v="20"/>
    <s v="Select"/>
    <n v="0"/>
    <s v="Top 8 BU13"/>
    <n v="40"/>
    <s v="Select"/>
    <s v="0"/>
    <m/>
    <n v="0"/>
    <s v="Select"/>
    <s v="0"/>
    <s v="Select"/>
    <n v="0"/>
    <s v="Select"/>
    <n v="0"/>
  </r>
  <r>
    <x v="0"/>
    <x v="0"/>
    <x v="0"/>
    <x v="0"/>
    <x v="25"/>
    <d v="2012-10-12T00:00:00"/>
    <n v="13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6"/>
    <d v="2009-02-23T00:00:00"/>
    <n v="17"/>
    <s v=""/>
    <s v=""/>
    <s v=""/>
    <n v="1"/>
    <n v="1925"/>
    <s v="Select"/>
    <n v="0"/>
    <s v="2nd BU19"/>
    <n v="400"/>
    <s v="1st BU19"/>
    <n v="500"/>
    <s v="Top 8 BU17"/>
    <n v="225"/>
    <s v="Select"/>
    <n v="0"/>
    <s v="1st BU17"/>
    <n v="625"/>
    <s v="Top 32 BU17"/>
    <n v="400"/>
    <m/>
    <n v="0"/>
    <s v="Select"/>
    <s v="0"/>
    <s v="Select"/>
    <n v="0"/>
    <s v="Select"/>
    <n v="0"/>
  </r>
  <r>
    <x v="0"/>
    <x v="1"/>
    <x v="1"/>
    <x v="0"/>
    <x v="27"/>
    <d v="2009-04-25T00:00:00"/>
    <n v="17"/>
    <s v=""/>
    <s v=""/>
    <s v=""/>
    <n v="5"/>
    <n v="825"/>
    <s v="Select"/>
    <n v="0"/>
    <s v="4th BU19"/>
    <n v="225"/>
    <s v="4th BU19"/>
    <n v="225"/>
    <s v="Top 16 BU17"/>
    <n v="150"/>
    <s v="Select"/>
    <n v="0"/>
    <s v="Top 8 BU17"/>
    <n v="225"/>
    <s v="Top 48 BU17"/>
    <n v="150"/>
    <m/>
    <n v="0"/>
    <s v="Select"/>
    <s v="0"/>
    <s v="Select"/>
    <n v="0"/>
    <s v="Select"/>
    <n v="0"/>
  </r>
  <r>
    <x v="0"/>
    <x v="0"/>
    <x v="0"/>
    <x v="0"/>
    <x v="28"/>
    <d v="2011-06-26T00:00:00"/>
    <n v="14"/>
    <s v=""/>
    <n v="4"/>
    <n v="7"/>
    <n v="11"/>
    <n v="225"/>
    <s v="Select"/>
    <n v="0"/>
    <s v="Top 8 BU15"/>
    <n v="50"/>
    <s v="3rd BU15"/>
    <n v="100"/>
    <s v="Select"/>
    <s v="0"/>
    <s v="Select"/>
    <n v="0"/>
    <s v="Top 16 BU15"/>
    <n v="75"/>
    <s v="Select"/>
    <s v="0"/>
    <m/>
    <n v="0"/>
    <s v="Select"/>
    <s v="0"/>
    <s v="Select"/>
    <n v="0"/>
    <s v="Select"/>
    <n v="0"/>
  </r>
  <r>
    <x v="0"/>
    <x v="0"/>
    <x v="1"/>
    <x v="0"/>
    <x v="29"/>
    <d v="2010-12-29T00:00:00"/>
    <n v="15"/>
    <s v=""/>
    <s v=""/>
    <n v="2"/>
    <n v="6"/>
    <n v="800"/>
    <s v="Select"/>
    <n v="0"/>
    <s v="2nd BU17"/>
    <n v="225"/>
    <s v="2nd BU17"/>
    <n v="225"/>
    <s v="3rd BU15"/>
    <n v="200"/>
    <s v="Select"/>
    <n v="0"/>
    <s v="Top 16 BU17"/>
    <n v="150"/>
    <s v="Select"/>
    <s v="0"/>
    <m/>
    <n v="0"/>
    <s v="Select"/>
    <s v="0"/>
    <s v="Select"/>
    <n v="0"/>
    <s v="Select"/>
    <n v="0"/>
  </r>
  <r>
    <x v="0"/>
    <x v="1"/>
    <x v="1"/>
    <x v="0"/>
    <x v="30"/>
    <d v="2007-07-15T00:00:00"/>
    <n v="18"/>
    <s v=""/>
    <s v=""/>
    <s v=""/>
    <n v="3"/>
    <n v="900"/>
    <s v="Select"/>
    <n v="0"/>
    <s v="Top 8 BU19"/>
    <n v="100"/>
    <s v="2nd BU19"/>
    <n v="400"/>
    <s v="Top 16 BU19"/>
    <n v="200"/>
    <s v="Select"/>
    <n v="0"/>
    <s v="Top 16 BU19"/>
    <n v="200"/>
    <s v="Select"/>
    <s v="0"/>
    <m/>
    <n v="0"/>
    <s v="Select"/>
    <s v="0"/>
    <s v="Select"/>
    <n v="0"/>
    <s v="Select"/>
    <n v="0"/>
  </r>
  <r>
    <x v="0"/>
    <x v="0"/>
    <x v="1"/>
    <x v="1"/>
    <x v="31"/>
    <d v="2013-12-12T00:00:00"/>
    <n v="12"/>
    <n v="15"/>
    <s v="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32"/>
    <d v="2013-06-15T00:00:00"/>
    <n v="12"/>
    <n v="2"/>
    <s v=""/>
    <n v="12"/>
    <n v="17"/>
    <n v="145"/>
    <s v="Select"/>
    <n v="0"/>
    <s v="2nd BU13"/>
    <n v="50"/>
    <s v="1st BU13"/>
    <n v="75"/>
    <s v="Select"/>
    <s v="0"/>
    <s v="Select"/>
    <n v="0"/>
    <s v="Top 16 BU13"/>
    <n v="20"/>
    <s v="Select"/>
    <s v="0"/>
    <m/>
    <n v="0"/>
    <s v="Select"/>
    <s v="0"/>
    <s v="Select"/>
    <n v="0"/>
    <s v="Select"/>
    <n v="0"/>
  </r>
  <r>
    <x v="0"/>
    <x v="0"/>
    <x v="1"/>
    <x v="0"/>
    <x v="33"/>
    <d v="2009-07-12T00:00:00"/>
    <n v="16"/>
    <s v=""/>
    <s v=""/>
    <n v="1"/>
    <n v="3"/>
    <n v="900"/>
    <s v="Select"/>
    <n v="0"/>
    <s v="3rd BU19"/>
    <n v="300"/>
    <s v="3rd BU19"/>
    <n v="300"/>
    <s v="Select"/>
    <s v="0"/>
    <s v="Select"/>
    <n v="0"/>
    <s v="Top 16 BU17"/>
    <n v="150"/>
    <s v="Top 48 BU17"/>
    <n v="150"/>
    <m/>
    <n v="0"/>
    <s v="Select"/>
    <s v="0"/>
    <s v="Select"/>
    <n v="0"/>
    <s v="Select"/>
    <n v="0"/>
  </r>
  <r>
    <x v="0"/>
    <x v="0"/>
    <x v="1"/>
    <x v="0"/>
    <x v="34"/>
    <d v="2009-08-17T00:00:00"/>
    <n v="16"/>
    <s v=""/>
    <s v=""/>
    <n v="9"/>
    <n v="14"/>
    <n v="175"/>
    <s v="Select"/>
    <n v="0"/>
    <s v="3rd BU17"/>
    <n v="1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35"/>
    <d v="2011-11-14T00:00:00"/>
    <n v="14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36"/>
    <d v="2010-11-17T00:00:00"/>
    <n v="15"/>
    <s v=""/>
    <s v=""/>
    <n v="15"/>
    <n v="23"/>
    <n v="75"/>
    <s v="Select"/>
    <n v="0"/>
    <s v="Select"/>
    <s v="0"/>
    <s v="Top 8 BU17"/>
    <n v="7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37"/>
    <d v="2011-07-14T00:00:00"/>
    <n v="14"/>
    <s v=""/>
    <n v="11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38"/>
    <d v="2013-12-29T00:00:00"/>
    <n v="12"/>
    <n v="15"/>
    <s v="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39"/>
    <d v="2011-09-30T00:00:00"/>
    <n v="14"/>
    <s v=""/>
    <n v="8"/>
    <n v="19"/>
    <n v="28"/>
    <n v="50"/>
    <s v="Select"/>
    <n v="0"/>
    <s v="Top 8 BU15"/>
    <n v="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40"/>
    <d v="2011-10-21T00:00:00"/>
    <n v="14"/>
    <s v=""/>
    <n v="8"/>
    <n v="19"/>
    <n v="28"/>
    <n v="50"/>
    <s v="Select"/>
    <n v="0"/>
    <s v="Select"/>
    <s v="0"/>
    <s v="Top 8 B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1"/>
    <d v="2008-05-01T00:00:00"/>
    <n v="18"/>
    <s v=""/>
    <s v=""/>
    <s v=""/>
    <n v="12"/>
    <n v="200"/>
    <s v="Select"/>
    <n v="0"/>
    <s v="Top 8 BU19"/>
    <n v="100"/>
    <s v="Top 8 BU19"/>
    <n v="10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42"/>
    <d v="2010-10-31T00:00:00"/>
    <n v="15"/>
    <s v=""/>
    <s v=""/>
    <n v="8"/>
    <n v="12"/>
    <n v="200"/>
    <s v="Select"/>
    <n v="0"/>
    <s v="Top 8 BU17"/>
    <n v="75"/>
    <s v="4th BU17"/>
    <n v="12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43"/>
    <d v="2014-10-28T00:00:00"/>
    <n v="11"/>
    <n v="9"/>
    <s v=""/>
    <n v="28"/>
    <n v="37"/>
    <n v="10"/>
    <s v="Select"/>
    <n v="0"/>
    <s v="Top 8 BU13"/>
    <n v="5"/>
    <s v="Top 8 B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44"/>
    <d v="2012-02-06T00:00:00"/>
    <n v="14"/>
    <s v=""/>
    <n v="2"/>
    <n v="5"/>
    <n v="9"/>
    <n v="500"/>
    <s v="Select"/>
    <n v="0"/>
    <s v="2nd BU15"/>
    <n v="125"/>
    <s v="1st BU15"/>
    <n v="150"/>
    <s v="Top 16 BU15"/>
    <n v="75"/>
    <s v="Select"/>
    <n v="0"/>
    <s v="4th BU15"/>
    <n v="150"/>
    <s v="Select"/>
    <s v="0"/>
    <m/>
    <n v="0"/>
    <s v="Select"/>
    <s v="0"/>
    <s v="Select"/>
    <n v="0"/>
    <s v="Select"/>
    <n v="0"/>
  </r>
  <r>
    <x v="0"/>
    <x v="0"/>
    <x v="0"/>
    <x v="0"/>
    <x v="45"/>
    <d v="2012-09-15T00:00:00"/>
    <n v="13"/>
    <s v=""/>
    <n v="6"/>
    <n v="15"/>
    <n v="23"/>
    <n v="75"/>
    <s v="Select"/>
    <n v="0"/>
    <s v="Select"/>
    <s v="0"/>
    <s v="Select"/>
    <s v="0"/>
    <s v="Select"/>
    <s v="0"/>
    <s v="Select"/>
    <n v="0"/>
    <s v="Top 16 BU15"/>
    <n v="75"/>
    <s v="Select"/>
    <s v="0"/>
    <m/>
    <n v="0"/>
    <s v="Select"/>
    <s v="0"/>
    <s v="Select"/>
    <n v="0"/>
    <s v="Select"/>
    <n v="0"/>
  </r>
  <r>
    <x v="0"/>
    <x v="0"/>
    <x v="1"/>
    <x v="1"/>
    <x v="46"/>
    <d v="2013-12-30T00:00:00"/>
    <n v="12"/>
    <n v="15"/>
    <s v="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47"/>
    <d v="2013-07-30T00:00:00"/>
    <n v="12"/>
    <n v="13"/>
    <s v=""/>
    <n v="32"/>
    <n v="41"/>
    <n v="5"/>
    <s v="Select"/>
    <n v="0"/>
    <s v="Select"/>
    <s v="0"/>
    <s v="Top 8 B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8"/>
    <d v="2007-07-20T00:00:00"/>
    <n v="18"/>
    <s v=""/>
    <s v=""/>
    <s v=""/>
    <n v="2"/>
    <n v="1700"/>
    <s v="Top 8"/>
    <n v="400"/>
    <s v="1st BU19"/>
    <n v="500"/>
    <s v="Select"/>
    <s v="0"/>
    <s v="Top 8 BU19"/>
    <n v="400"/>
    <s v="Select"/>
    <n v="0"/>
    <s v="Select"/>
    <s v="0"/>
    <s v="Top 48 BU19"/>
    <n v="400"/>
    <m/>
    <n v="0"/>
    <s v="Select"/>
    <s v="0"/>
    <s v="Select"/>
    <n v="0"/>
    <s v="Select"/>
    <n v="0"/>
  </r>
  <r>
    <x v="0"/>
    <x v="0"/>
    <x v="1"/>
    <x v="0"/>
    <x v="49"/>
    <d v="2009-09-22T00:00:00"/>
    <n v="16"/>
    <s v=""/>
    <s v=""/>
    <n v="15"/>
    <n v="23"/>
    <n v="75"/>
    <s v="Select"/>
    <n v="0"/>
    <s v="Select"/>
    <s v="0"/>
    <s v="Top 8 BU17"/>
    <n v="7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50"/>
    <d v="2014-05-29T00:00:00"/>
    <n v="11"/>
    <n v="15"/>
    <s v=""/>
    <n v="34"/>
    <n v="4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51"/>
    <d v="2016-11-24T00:00:00"/>
    <n v="9"/>
    <n v="9"/>
    <s v=""/>
    <n v="28"/>
    <n v="37"/>
    <n v="10"/>
    <s v="Select"/>
    <n v="0"/>
    <s v="Select"/>
    <s v="0"/>
    <s v="Select"/>
    <s v="0"/>
    <s v="Select"/>
    <s v="0"/>
    <s v="Select"/>
    <n v="0"/>
    <s v="Top 16 BU11"/>
    <n v="10"/>
    <s v="Select"/>
    <s v="0"/>
    <m/>
    <n v="0"/>
    <s v="Select"/>
    <s v="0"/>
    <s v="Select"/>
    <n v="0"/>
    <s v="Select"/>
    <n v="0"/>
  </r>
  <r>
    <x v="0"/>
    <x v="0"/>
    <x v="1"/>
    <x v="1"/>
    <x v="52"/>
    <d v="2016-07-30T00:00:00"/>
    <n v="9"/>
    <n v="3"/>
    <s v=""/>
    <n v="22"/>
    <n v="31"/>
    <n v="40"/>
    <s v="Select"/>
    <n v="0"/>
    <s v="Select"/>
    <s v="0"/>
    <s v="Select"/>
    <s v="0"/>
    <s v="Select"/>
    <s v="0"/>
    <s v="Select"/>
    <n v="0"/>
    <s v="4th BU11"/>
    <n v="40"/>
    <s v="Select"/>
    <s v="0"/>
    <m/>
    <n v="0"/>
    <s v="Select"/>
    <s v="0"/>
    <s v="Select"/>
    <n v="0"/>
    <s v="Select"/>
    <n v="0"/>
  </r>
  <r>
    <x v="0"/>
    <x v="0"/>
    <x v="1"/>
    <x v="1"/>
    <x v="53"/>
    <d v="2015-09-29T00:00:00"/>
    <n v="10"/>
    <n v="6"/>
    <s v=""/>
    <n v="25"/>
    <n v="34"/>
    <n v="20"/>
    <s v="Select"/>
    <n v="0"/>
    <s v="Select"/>
    <s v="0"/>
    <s v="Select"/>
    <s v="0"/>
    <s v="Select"/>
    <s v="0"/>
    <s v="Select"/>
    <n v="0"/>
    <s v="Top 8 BU11"/>
    <n v="20"/>
    <s v="Select"/>
    <s v="0"/>
    <m/>
    <n v="0"/>
    <s v="Select"/>
    <s v="0"/>
    <s v="Select"/>
    <n v="0"/>
    <s v="Select"/>
    <n v="0"/>
  </r>
  <r>
    <x v="0"/>
    <x v="0"/>
    <x v="1"/>
    <x v="1"/>
    <x v="54"/>
    <d v="2015-03-14T00:00:00"/>
    <n v="11"/>
    <n v="9"/>
    <s v=""/>
    <n v="28"/>
    <n v="37"/>
    <n v="10"/>
    <s v="Select"/>
    <n v="0"/>
    <s v="Select"/>
    <s v="0"/>
    <s v="Select"/>
    <s v="0"/>
    <s v="Select"/>
    <s v="0"/>
    <s v="Select"/>
    <n v="0"/>
    <s v="Top 16 BU11"/>
    <n v="10"/>
    <s v="Select"/>
    <s v="0"/>
    <m/>
    <n v="0"/>
    <s v="Select"/>
    <s v="0"/>
    <s v="Select"/>
    <n v="0"/>
    <s v="Select"/>
    <n v="0"/>
  </r>
  <r>
    <x v="0"/>
    <x v="0"/>
    <x v="1"/>
    <x v="1"/>
    <x v="55"/>
    <d v="2015-08-07T00:00:00"/>
    <n v="10"/>
    <n v="9"/>
    <s v=""/>
    <n v="28"/>
    <n v="37"/>
    <n v="10"/>
    <s v="Select"/>
    <n v="0"/>
    <s v="Select"/>
    <s v="0"/>
    <s v="Select"/>
    <s v="0"/>
    <s v="Select"/>
    <s v="0"/>
    <s v="Select"/>
    <n v="0"/>
    <s v="Top 16 BU11"/>
    <n v="1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56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x v="0"/>
    <x v="0"/>
    <x v="0"/>
    <x v="0"/>
    <s v="2015-01-26"/>
    <n v="11"/>
    <n v="5"/>
    <s v=""/>
    <n v="16"/>
    <n v="18"/>
    <n v="20"/>
    <s v="Select"/>
    <n v="0"/>
    <s v="Select"/>
    <s v="0"/>
    <s v="Select"/>
    <s v="0"/>
    <s v="Select"/>
    <s v="0"/>
    <s v="Select"/>
    <n v="0"/>
    <s v="Top 8 GU11"/>
    <n v="20"/>
    <s v="Select"/>
    <s v="0"/>
    <m/>
    <n v="0"/>
    <s v="Select"/>
    <s v="0"/>
    <s v="Select"/>
    <n v="0"/>
    <s v="Select"/>
    <n v="0"/>
  </r>
  <r>
    <x v="0"/>
    <x v="0"/>
    <x v="0"/>
    <x v="0"/>
    <x v="1"/>
    <s v="2014-05-09"/>
    <n v="11"/>
    <n v="1"/>
    <s v=""/>
    <n v="7"/>
    <n v="9"/>
    <n v="205"/>
    <s v="Select"/>
    <n v="0"/>
    <s v="2nd GU15"/>
    <n v="125"/>
    <s v="Select"/>
    <s v="0"/>
    <s v="Top 8 GU13"/>
    <n v="40"/>
    <s v="Select"/>
    <n v="0"/>
    <s v="Top 8 GU13"/>
    <n v="40"/>
    <s v="Select"/>
    <s v="0"/>
    <m/>
    <n v="0"/>
    <s v="Select"/>
    <s v="0"/>
    <s v="Select"/>
    <n v="0"/>
    <s v="Select"/>
    <n v="0"/>
  </r>
  <r>
    <x v="0"/>
    <x v="0"/>
    <x v="1"/>
    <x v="1"/>
    <x v="2"/>
    <d v="2012-01-18T00:00:00"/>
    <n v="14"/>
    <s v=""/>
    <n v="5"/>
    <n v="12"/>
    <n v="14"/>
    <n v="75"/>
    <s v="Select"/>
    <n v="0"/>
    <s v="Select"/>
    <s v="0"/>
    <s v="Select"/>
    <s v="0"/>
    <s v="Select"/>
    <s v="0"/>
    <s v="Select"/>
    <n v="0"/>
    <s v="Top 16 GU15"/>
    <n v="75"/>
    <s v="Select"/>
    <s v="0"/>
    <m/>
    <n v="0"/>
    <s v="Select"/>
    <s v="0"/>
    <s v="Select"/>
    <n v="0"/>
    <s v="Select"/>
    <n v="0"/>
  </r>
  <r>
    <x v="0"/>
    <x v="1"/>
    <x v="0"/>
    <x v="1"/>
    <x v="3"/>
    <s v="2008-09-05"/>
    <n v="17"/>
    <s v=""/>
    <s v=""/>
    <s v=""/>
    <n v="1"/>
    <n v="2050"/>
    <s v="Semi Final"/>
    <n v="600"/>
    <s v="1st GU19"/>
    <n v="500"/>
    <s v="Select"/>
    <s v="0"/>
    <s v="Top 8 GU19"/>
    <n v="400"/>
    <s v="Select"/>
    <n v="0"/>
    <s v="4th GU19"/>
    <n v="550"/>
    <s v="Select"/>
    <s v="0"/>
    <m/>
    <n v="0"/>
    <s v="Select"/>
    <s v="0"/>
    <s v="Top 8"/>
    <n v="300"/>
    <s v="Select"/>
    <n v="0"/>
  </r>
  <r>
    <x v="0"/>
    <x v="0"/>
    <x v="0"/>
    <x v="0"/>
    <x v="4"/>
    <s v="2013-05-01"/>
    <n v="12"/>
    <n v="2"/>
    <s v=""/>
    <n v="8"/>
    <n v="10"/>
    <n v="190"/>
    <s v="Select"/>
    <n v="0"/>
    <s v="2nd GU13"/>
    <n v="50"/>
    <s v="3rd GU15"/>
    <n v="100"/>
    <s v="Select"/>
    <s v="0"/>
    <s v="Select"/>
    <n v="0"/>
    <s v="Top 8 GU13"/>
    <n v="40"/>
    <s v="Select"/>
    <s v="0"/>
    <m/>
    <n v="0"/>
    <s v="Select"/>
    <s v="0"/>
    <s v="Select"/>
    <n v="0"/>
    <s v="Select"/>
    <n v="0"/>
  </r>
  <r>
    <x v="0"/>
    <x v="0"/>
    <x v="1"/>
    <x v="1"/>
    <x v="5"/>
    <d v="2012-04-06T00:00:00"/>
    <n v="14"/>
    <s v=""/>
    <n v="7"/>
    <n v="15"/>
    <n v="17"/>
    <n v="50"/>
    <s v="Select"/>
    <n v="0"/>
    <s v="Select"/>
    <s v="0"/>
    <s v="Top 8 G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6"/>
    <s v="2009-05-20"/>
    <n v="16"/>
    <s v=""/>
    <s v=""/>
    <n v="2"/>
    <n v="4"/>
    <n v="875"/>
    <s v="Select"/>
    <n v="0"/>
    <s v="2nd GU19"/>
    <n v="400"/>
    <s v="3rd GU17"/>
    <n v="175"/>
    <s v="Top 16 GU17"/>
    <n v="150"/>
    <s v="Select"/>
    <n v="0"/>
    <s v="Top 16 GU17"/>
    <n v="150"/>
    <s v="Top 48 GU17"/>
    <n v="150"/>
    <m/>
    <n v="0"/>
    <s v="Select"/>
    <s v="0"/>
    <s v="Select"/>
    <n v="0"/>
    <s v="Select"/>
    <n v="0"/>
  </r>
  <r>
    <x v="0"/>
    <x v="0"/>
    <x v="1"/>
    <x v="1"/>
    <x v="7"/>
    <d v="2013-02-05T00:00:00"/>
    <n v="13"/>
    <s v=""/>
    <n v="2"/>
    <n v="4"/>
    <n v="6"/>
    <n v="260"/>
    <s v="Select"/>
    <n v="0"/>
    <s v="1st GU13"/>
    <n v="75"/>
    <s v="2nd GU15"/>
    <n v="125"/>
    <s v="Top 16 GU13"/>
    <n v="20"/>
    <s v="Select"/>
    <n v="0"/>
    <s v="Top 8 GU13"/>
    <n v="40"/>
    <s v="Select"/>
    <s v="0"/>
    <m/>
    <n v="0"/>
    <s v="Select"/>
    <s v="0"/>
    <s v="Select"/>
    <n v="0"/>
    <s v="Select"/>
    <n v="0"/>
  </r>
  <r>
    <x v="0"/>
    <x v="0"/>
    <x v="0"/>
    <x v="1"/>
    <x v="8"/>
    <s v="2010-09-06"/>
    <n v="15"/>
    <s v=""/>
    <s v=""/>
    <n v="6"/>
    <n v="8"/>
    <n v="225"/>
    <s v="Select"/>
    <n v="0"/>
    <s v="Select"/>
    <s v="0"/>
    <s v="Select"/>
    <s v="0"/>
    <s v="Select"/>
    <s v="0"/>
    <s v="Select"/>
    <n v="0"/>
    <s v="Top 8 GU17"/>
    <n v="225"/>
    <s v="Select"/>
    <s v="0"/>
    <m/>
    <n v="0"/>
    <s v="Select"/>
    <s v="0"/>
    <s v="Select"/>
    <n v="0"/>
    <s v="Select"/>
    <n v="0"/>
  </r>
  <r>
    <x v="0"/>
    <x v="0"/>
    <x v="0"/>
    <x v="0"/>
    <x v="9"/>
    <s v="2014-05-07"/>
    <n v="11"/>
    <n v="5"/>
    <s v=""/>
    <n v="16"/>
    <n v="18"/>
    <n v="20"/>
    <s v="Select"/>
    <n v="0"/>
    <s v="4th GU13"/>
    <n v="15"/>
    <s v="Top 8 G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0"/>
    <s v="2015-03-18"/>
    <n v="11"/>
    <n v="13"/>
    <s v=""/>
    <n v="24"/>
    <n v="26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1"/>
    <s v="2013-08-29"/>
    <n v="12"/>
    <n v="3"/>
    <s v=""/>
    <n v="9"/>
    <n v="11"/>
    <n v="120"/>
    <s v="Select"/>
    <n v="0"/>
    <s v="3rd GU13"/>
    <n v="25"/>
    <s v="4th GU15"/>
    <n v="75"/>
    <s v="Select"/>
    <s v="0"/>
    <s v="Select"/>
    <n v="0"/>
    <s v="Top 16 GU13"/>
    <n v="20"/>
    <s v="Select"/>
    <s v="0"/>
    <m/>
    <n v="0"/>
    <s v="Select"/>
    <s v="0"/>
    <s v="Select"/>
    <n v="0"/>
    <s v="Select"/>
    <n v="0"/>
  </r>
  <r>
    <x v="0"/>
    <x v="0"/>
    <x v="0"/>
    <x v="1"/>
    <x v="12"/>
    <s v="2011-04-08"/>
    <n v="15"/>
    <s v=""/>
    <s v=""/>
    <n v="10"/>
    <n v="12"/>
    <n v="100"/>
    <s v="Select"/>
    <n v="0"/>
    <s v="3rd GU15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13"/>
    <s v="2012-05-06"/>
    <n v="13"/>
    <s v=""/>
    <n v="1"/>
    <n v="3"/>
    <n v="5"/>
    <n v="300"/>
    <s v="Select"/>
    <n v="0"/>
    <s v="1st GU15"/>
    <n v="150"/>
    <s v="1st GU15"/>
    <n v="1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14"/>
    <s v="2010-08-20"/>
    <n v="15"/>
    <s v=""/>
    <s v=""/>
    <n v="1"/>
    <n v="2"/>
    <n v="1225"/>
    <s v="Select"/>
    <n v="0"/>
    <s v="1st GU17"/>
    <n v="275"/>
    <s v="1st GU19"/>
    <n v="500"/>
    <s v="Top 8 GU17"/>
    <n v="225"/>
    <s v="Select"/>
    <n v="0"/>
    <s v="Top 8 GU17"/>
    <n v="225"/>
    <s v="Select"/>
    <s v="0"/>
    <m/>
    <n v="0"/>
    <s v="Select"/>
    <s v="0"/>
    <s v="Select"/>
    <n v="0"/>
    <s v="Select"/>
    <n v="0"/>
  </r>
  <r>
    <x v="0"/>
    <x v="0"/>
    <x v="0"/>
    <x v="0"/>
    <x v="15"/>
    <s v="2013-09-25"/>
    <n v="12"/>
    <n v="9"/>
    <s v=""/>
    <n v="20"/>
    <n v="22"/>
    <n v="10"/>
    <s v="Select"/>
    <n v="0"/>
    <s v="Top 8 GU13"/>
    <n v="5"/>
    <s v="Top 8 G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6"/>
    <s v="2015-06-04"/>
    <n v="10"/>
    <n v="5"/>
    <s v=""/>
    <n v="16"/>
    <n v="18"/>
    <n v="20"/>
    <s v="Select"/>
    <n v="0"/>
    <s v="Select"/>
    <s v="0"/>
    <s v="Select"/>
    <s v="0"/>
    <s v="Select"/>
    <s v="0"/>
    <s v="Select"/>
    <n v="0"/>
    <s v="Top 8 GU11"/>
    <n v="20"/>
    <s v="Select"/>
    <s v="0"/>
    <m/>
    <n v="0"/>
    <s v="Select"/>
    <s v="0"/>
    <s v="Select"/>
    <n v="0"/>
    <s v="Select"/>
    <n v="0"/>
  </r>
  <r>
    <x v="0"/>
    <x v="0"/>
    <x v="0"/>
    <x v="0"/>
    <x v="17"/>
    <s v="2015-12-10"/>
    <n v="10"/>
    <n v="13"/>
    <s v=""/>
    <n v="24"/>
    <n v="26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8"/>
    <s v="2014-11-08"/>
    <n v="11"/>
    <n v="10"/>
    <s v=""/>
    <n v="21"/>
    <n v="23"/>
    <n v="5"/>
    <s v="Select"/>
    <n v="0"/>
    <s v="Select"/>
    <s v="0"/>
    <s v="Top 8 G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9"/>
    <s v="2013-12-11"/>
    <n v="12"/>
    <n v="10"/>
    <s v=""/>
    <n v="21"/>
    <n v="23"/>
    <n v="5"/>
    <s v="Select"/>
    <n v="0"/>
    <s v="Top 8 GU13"/>
    <n v="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0"/>
    <s v="2014-10-31"/>
    <n v="11"/>
    <n v="10"/>
    <s v=""/>
    <n v="21"/>
    <n v="23"/>
    <n v="5"/>
    <s v="Select"/>
    <n v="0"/>
    <s v="Select"/>
    <s v="0"/>
    <s v="Top 8 GU13"/>
    <n v="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0"/>
    <x v="1"/>
    <x v="21"/>
    <s v="2009-03-16"/>
    <n v="17"/>
    <s v=""/>
    <s v=""/>
    <s v=""/>
    <n v="3"/>
    <n v="1075"/>
    <s v="Select"/>
    <n v="0"/>
    <s v="3rd GU19"/>
    <n v="300"/>
    <s v="2nd GU19"/>
    <n v="400"/>
    <s v="Select"/>
    <s v="0"/>
    <s v="Select"/>
    <n v="0"/>
    <s v="Top 8 GU17"/>
    <n v="225"/>
    <s v="Top 48 GU17"/>
    <n v="150"/>
    <m/>
    <n v="0"/>
    <s v="Select"/>
    <s v="0"/>
    <s v="Select"/>
    <n v="0"/>
    <s v="Select"/>
    <n v="0"/>
  </r>
  <r>
    <x v="0"/>
    <x v="0"/>
    <x v="0"/>
    <x v="0"/>
    <x v="22"/>
    <s v="2015-04-07"/>
    <n v="11"/>
    <n v="4"/>
    <s v=""/>
    <n v="14"/>
    <n v="16"/>
    <n v="65"/>
    <s v="Select"/>
    <n v="0"/>
    <s v="Select"/>
    <s v="0"/>
    <s v="4th GU13"/>
    <n v="15"/>
    <s v="Select"/>
    <s v="0"/>
    <s v="Select"/>
    <n v="0"/>
    <s v="3rd GU11"/>
    <n v="50"/>
    <s v="Select"/>
    <s v="0"/>
    <m/>
    <n v="0"/>
    <s v="Select"/>
    <s v="0"/>
    <s v="Select"/>
    <n v="0"/>
    <s v="Select"/>
    <n v="0"/>
  </r>
  <r>
    <x v="0"/>
    <x v="0"/>
    <x v="1"/>
    <x v="1"/>
    <x v="23"/>
    <d v="2011-08-01T00:00:00"/>
    <n v="14"/>
    <s v=""/>
    <n v="5"/>
    <n v="12"/>
    <n v="14"/>
    <n v="75"/>
    <s v="Select"/>
    <n v="0"/>
    <s v="Select"/>
    <s v="0"/>
    <s v="Select"/>
    <s v="0"/>
    <s v="Select"/>
    <s v="0"/>
    <s v="Select"/>
    <n v="0"/>
    <s v="Top 16 GU15"/>
    <n v="75"/>
    <s v="Select"/>
    <s v="0"/>
    <m/>
    <n v="0"/>
    <s v="Select"/>
    <s v="0"/>
    <s v="Select"/>
    <n v="0"/>
    <s v="Select"/>
    <n v="0"/>
  </r>
  <r>
    <x v="0"/>
    <x v="0"/>
    <x v="1"/>
    <x v="1"/>
    <x v="24"/>
    <s v="2011-10-12"/>
    <n v="14"/>
    <s v=""/>
    <n v="4"/>
    <n v="10"/>
    <n v="12"/>
    <n v="100"/>
    <s v="Select"/>
    <n v="0"/>
    <s v="Top 8 GU15"/>
    <n v="50"/>
    <s v="Top 8 GU15"/>
    <n v="5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25"/>
    <s v="2012-10-22"/>
    <n v="13"/>
    <s v=""/>
    <n v="3"/>
    <n v="5"/>
    <n v="7"/>
    <n v="250"/>
    <s v="Select"/>
    <n v="0"/>
    <s v="4th GU17"/>
    <n v="125"/>
    <s v="4th GU17"/>
    <n v="125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6"/>
    <d v="2016-05-15T00:00:00"/>
    <n v="9"/>
    <n v="5"/>
    <s v=""/>
    <n v="16"/>
    <n v="18"/>
    <n v="20"/>
    <s v="Select"/>
    <n v="0"/>
    <s v="Select"/>
    <s v="0"/>
    <s v="Select"/>
    <s v="0"/>
    <s v="Select"/>
    <s v="0"/>
    <s v="Select"/>
    <n v="0"/>
    <s v="Top 8 GU11"/>
    <n v="2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s v=""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0"/>
    <x v="1"/>
    <x v="27"/>
    <m/>
    <m/>
    <s v=""/>
    <s v=""/>
    <s v=""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373521-32E6-4441-ADD2-9948AC375205}" name="PivotTable2" cacheId="2041" applyNumberFormats="0" applyBorderFormats="0" applyFontFormats="0" applyPatternFormats="0" applyAlignmentFormats="0" applyWidthHeightFormats="1" dataCaption="Values" grandTotalCaption="Points Total" updatedVersion="8" minRefreshableVersion="3" useAutoFormatting="1" rowGrandTotals="0" colGrandTotals="0" itemPrintTitles="1" createdVersion="8" indent="0" outline="1" outlineData="1" multipleFieldFilters="0" rowHeaderCaption="Under 13 – 5 Nations" colHeaderCaption="">
  <location ref="B3:C21" firstHeaderRow="1" firstDataRow="1" firstDataCol="1" rowPageCount="1" colPageCount="1"/>
  <pivotFields count="34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axis="axisRow" showAll="0" sortType="ascending">
      <items count="59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5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8"/>
        <item x="50"/>
        <item x="56"/>
        <item x="5"/>
        <item x="40"/>
        <item x="47"/>
        <item x="49"/>
        <item x="25"/>
        <item x="51"/>
        <item x="52"/>
        <item x="53"/>
        <item x="54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8">
    <i>
      <x v="9"/>
    </i>
    <i>
      <x v="31"/>
    </i>
    <i>
      <x v="54"/>
    </i>
    <i>
      <x v="6"/>
    </i>
    <i>
      <x v="20"/>
    </i>
    <i>
      <x v="55"/>
    </i>
    <i>
      <x v="4"/>
    </i>
    <i>
      <x v="11"/>
    </i>
    <i>
      <x v="41"/>
    </i>
    <i>
      <x v="53"/>
    </i>
    <i>
      <x v="56"/>
    </i>
    <i>
      <x v="57"/>
    </i>
    <i>
      <x v="48"/>
    </i>
    <i>
      <x v="50"/>
    </i>
    <i>
      <x v="44"/>
    </i>
    <i>
      <x v="46"/>
    </i>
    <i>
      <x v="30"/>
    </i>
    <i>
      <x v="37"/>
    </i>
  </rowItems>
  <colItems count="1">
    <i/>
  </colItems>
  <pageFields count="1">
    <pageField fld="3" hier="-1"/>
  </pageFields>
  <dataFields count="1">
    <dataField name="Position" fld="7" subtotal="max" baseField="0" baseItem="0"/>
  </dataFields>
  <formats count="13">
    <format dxfId="242">
      <pivotArea dataOnly="0" grandCol="1" outline="0" fieldPosition="0"/>
    </format>
    <format dxfId="243">
      <pivotArea type="origin" dataOnly="0" labelOnly="1" outline="0" fieldPosition="0"/>
    </format>
    <format dxfId="244">
      <pivotArea dataOnly="0" outline="0" axis="axisValues" fieldPosition="0"/>
    </format>
    <format dxfId="245">
      <pivotArea dataOnly="0" outline="0" axis="axisValues" fieldPosition="0"/>
    </format>
    <format dxfId="246">
      <pivotArea dataOnly="0" outline="0" axis="axisValues" fieldPosition="0"/>
    </format>
    <format dxfId="247">
      <pivotArea dataOnly="0" outline="0" axis="axisValues" fieldPosition="0"/>
    </format>
    <format dxfId="248">
      <pivotArea outline="0" collapsedLevelsAreSubtotals="1" fieldPosition="0"/>
    </format>
    <format dxfId="249">
      <pivotArea dataOnly="0" labelOnly="1" outline="0" axis="axisValues" fieldPosition="0"/>
    </format>
    <format dxfId="250">
      <pivotArea outline="0" collapsedLevelsAreSubtotals="1" fieldPosition="0"/>
    </format>
    <format dxfId="251">
      <pivotArea dataOnly="0" labelOnly="1" outline="0" fieldPosition="0">
        <references count="1">
          <reference field="3" count="0"/>
        </references>
      </pivotArea>
    </format>
    <format dxfId="252">
      <pivotArea dataOnly="0" labelOnly="1" outline="0" axis="axisValues" fieldPosition="0"/>
    </format>
    <format dxfId="253">
      <pivotArea collapsedLevelsAreSubtotals="1" fieldPosition="0">
        <references count="1">
          <reference field="4" count="3">
            <x v="9"/>
            <x v="31"/>
            <x v="54"/>
          </reference>
        </references>
      </pivotArea>
    </format>
    <format dxfId="254">
      <pivotArea outline="0" collapsedLevelsAreSubtotals="1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F121A7-AD43-9E41-A277-A25BC3C5F544}" name="PivotTable7" cacheId="205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9 European Championships">
  <location ref="S3:T30" firstHeaderRow="1" firstDataRow="1" firstDataCol="1" rowPageCount="1" colPageCount="1"/>
  <pivotFields count="34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descending">
      <items count="29">
        <item x="27"/>
        <item x="16"/>
        <item x="17"/>
        <item x="0"/>
        <item x="1"/>
        <item x="9"/>
        <item x="10"/>
        <item x="18"/>
        <item x="20"/>
        <item x="22"/>
        <item x="4"/>
        <item x="11"/>
        <item x="15"/>
        <item x="19"/>
        <item x="7"/>
        <item x="13"/>
        <item x="25"/>
        <item x="24"/>
        <item x="8"/>
        <item x="12"/>
        <item x="14"/>
        <item x="6"/>
        <item x="3"/>
        <item x="21"/>
        <item x="2"/>
        <item x="23"/>
        <item x="2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7">
    <i>
      <x v="22"/>
    </i>
    <i>
      <x v="20"/>
    </i>
    <i>
      <x v="23"/>
    </i>
    <i>
      <x v="21"/>
    </i>
    <i>
      <x v="15"/>
    </i>
    <i>
      <x v="14"/>
    </i>
    <i>
      <x v="16"/>
    </i>
    <i>
      <x v="18"/>
    </i>
    <i>
      <x v="4"/>
    </i>
    <i>
      <x v="10"/>
    </i>
    <i>
      <x v="11"/>
    </i>
    <i>
      <x v="19"/>
    </i>
    <i>
      <x v="17"/>
    </i>
    <i>
      <x v="24"/>
    </i>
    <i>
      <x v="25"/>
    </i>
    <i>
      <x v="9"/>
    </i>
    <i>
      <x v="27"/>
    </i>
    <i>
      <x v="26"/>
    </i>
    <i>
      <x v="1"/>
    </i>
    <i>
      <x v="5"/>
    </i>
    <i>
      <x v="3"/>
    </i>
    <i>
      <x v="12"/>
    </i>
    <i>
      <x v="8"/>
    </i>
    <i>
      <x v="13"/>
    </i>
    <i>
      <x v="7"/>
    </i>
    <i>
      <x v="6"/>
    </i>
    <i>
      <x v="2"/>
    </i>
  </rowItems>
  <colItems count="1">
    <i/>
  </colItems>
  <pageFields count="1">
    <pageField fld="0" hier="-1"/>
  </pageFields>
  <dataFields count="1">
    <dataField name="Points" fld="11" baseField="0" baseItem="0" numFmtId="1"/>
  </dataFields>
  <formats count="13">
    <format dxfId="160">
      <pivotArea dataOnly="0" labelOnly="1" outline="0" axis="axisValues" fieldPosition="0"/>
    </format>
    <format dxfId="161">
      <pivotArea field="0" type="button" dataOnly="0" labelOnly="1" outline="0" axis="axisPage" fieldPosition="0"/>
    </format>
    <format dxfId="162">
      <pivotArea dataOnly="0" labelOnly="1" grandRow="1" outline="0" fieldPosition="0"/>
    </format>
    <format dxfId="163">
      <pivotArea dataOnly="0" labelOnly="1" outline="0" axis="axisValues" fieldPosition="0"/>
    </format>
    <format dxfId="164">
      <pivotArea outline="0" collapsedLevelsAreSubtotals="1" fieldPosition="0"/>
    </format>
    <format dxfId="165">
      <pivotArea dataOnly="0" labelOnly="1" outline="0" fieldPosition="0">
        <references count="1">
          <reference field="0" count="0"/>
        </references>
      </pivotArea>
    </format>
    <format dxfId="166">
      <pivotArea dataOnly="0" labelOnly="1" outline="0" axis="axisValues" fieldPosition="0"/>
    </format>
    <format dxfId="167">
      <pivotArea type="all" dataOnly="0" outline="0" fieldPosition="0"/>
    </format>
    <format dxfId="168">
      <pivotArea field="4" type="button" dataOnly="0" labelOnly="1" outline="0" axis="axisRow" fieldPosition="0"/>
    </format>
    <format dxfId="169">
      <pivotArea dataOnly="0" labelOnly="1" outline="0" axis="axisValues" fieldPosition="0"/>
    </format>
    <format dxfId="170">
      <pivotArea collapsedLevelsAreSubtotals="1" fieldPosition="0">
        <references count="1">
          <reference field="4" count="2">
            <x v="20"/>
            <x v="22"/>
          </reference>
        </references>
      </pivotArea>
    </format>
    <format dxfId="171">
      <pivotArea outline="0" collapsedLevelsAreSubtotals="1" fieldPosition="0"/>
    </format>
    <format dxfId="172">
      <pivotArea dataOnly="0" labelOnly="1" fieldPosition="0">
        <references count="1">
          <reference field="4" count="27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79B41D-5DB5-644B-98F0-8CDE51C5A3B4}" name="PivotTable5" cacheId="205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- European Championships">
  <location ref="L3:M28" firstHeaderRow="1" firstDataRow="1" firstDataCol="1" rowPageCount="1" colPageCount="1"/>
  <pivotFields count="34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ascending">
      <items count="29">
        <item x="27"/>
        <item x="16"/>
        <item x="17"/>
        <item x="0"/>
        <item x="1"/>
        <item x="9"/>
        <item x="10"/>
        <item x="18"/>
        <item x="20"/>
        <item x="22"/>
        <item x="4"/>
        <item x="11"/>
        <item x="15"/>
        <item x="19"/>
        <item x="7"/>
        <item x="13"/>
        <item x="25"/>
        <item x="24"/>
        <item x="8"/>
        <item x="12"/>
        <item x="14"/>
        <item x="6"/>
        <item x="3"/>
        <item x="21"/>
        <item x="2"/>
        <item x="23"/>
        <item x="2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5">
    <i>
      <x v="20"/>
    </i>
    <i>
      <x v="21"/>
    </i>
    <i>
      <x v="15"/>
    </i>
    <i>
      <x v="14"/>
    </i>
    <i>
      <x v="16"/>
    </i>
    <i>
      <x v="18"/>
    </i>
    <i>
      <x v="4"/>
    </i>
    <i>
      <x v="10"/>
    </i>
    <i>
      <x v="11"/>
    </i>
    <i>
      <x v="17"/>
    </i>
    <i>
      <x v="19"/>
    </i>
    <i>
      <x v="24"/>
    </i>
    <i>
      <x v="25"/>
    </i>
    <i>
      <x v="9"/>
    </i>
    <i>
      <x v="27"/>
    </i>
    <i>
      <x v="1"/>
    </i>
    <i>
      <x v="5"/>
    </i>
    <i>
      <x v="26"/>
    </i>
    <i>
      <x v="3"/>
    </i>
    <i>
      <x v="12"/>
    </i>
    <i>
      <x v="13"/>
    </i>
    <i>
      <x v="7"/>
    </i>
    <i>
      <x v="8"/>
    </i>
    <i>
      <x v="6"/>
    </i>
    <i>
      <x v="2"/>
    </i>
  </rowItems>
  <colItems count="1">
    <i/>
  </colItems>
  <pageFields count="1">
    <pageField fld="1" hier="-1"/>
  </pageFields>
  <dataFields count="1">
    <dataField name="Position" fld="9" subtotal="max" baseField="0" baseItem="0"/>
  </dataFields>
  <formats count="8">
    <format dxfId="152">
      <pivotArea dataOnly="0" labelOnly="1" outline="0" axis="axisValues" fieldPosition="0"/>
    </format>
    <format dxfId="153">
      <pivotArea outline="0" collapsedLevelsAreSubtotals="1" fieldPosition="0"/>
    </format>
    <format dxfId="154">
      <pivotArea dataOnly="0" labelOnly="1" outline="0" fieldPosition="0">
        <references count="1">
          <reference field="1" count="0"/>
        </references>
      </pivotArea>
    </format>
    <format dxfId="155">
      <pivotArea dataOnly="0" labelOnly="1" outline="0" axis="axisValues" fieldPosition="0"/>
    </format>
    <format dxfId="156">
      <pivotArea dataOnly="0" labelOnly="1" outline="0" axis="axisValues" fieldPosition="0"/>
    </format>
    <format dxfId="157">
      <pivotArea dataOnly="0" labelOnly="1" outline="0" axis="axisValues" fieldPosition="0"/>
    </format>
    <format dxfId="158">
      <pivotArea collapsedLevelsAreSubtotals="1" fieldPosition="0">
        <references count="1">
          <reference field="4" count="2">
            <x v="20"/>
            <x v="21"/>
          </reference>
        </references>
      </pivotArea>
    </format>
    <format dxfId="159">
      <pivotArea outline="0" collapsedLevelsAreSubtotals="1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B5D173-1496-6C45-A12A-D9A881F736FB}" name="PivotTable4" cacheId="205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Name" colHeaderCaption="">
  <location ref="G3:H10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axis="axisRow" showAll="0" sortType="ascending">
      <items count="29">
        <item x="27"/>
        <item x="16"/>
        <item x="17"/>
        <item x="0"/>
        <item x="1"/>
        <item x="9"/>
        <item x="10"/>
        <item x="18"/>
        <item x="20"/>
        <item x="22"/>
        <item x="4"/>
        <item x="11"/>
        <item x="15"/>
        <item x="19"/>
        <item x="7"/>
        <item x="13"/>
        <item x="25"/>
        <item x="24"/>
        <item x="8"/>
        <item x="12"/>
        <item x="14"/>
        <item x="6"/>
        <item x="3"/>
        <item x="21"/>
        <item x="2"/>
        <item x="23"/>
        <item x="2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7">
    <i>
      <x v="15"/>
    </i>
    <i>
      <x v="14"/>
    </i>
    <i>
      <x v="16"/>
    </i>
    <i>
      <x v="17"/>
    </i>
    <i>
      <x v="25"/>
    </i>
    <i>
      <x v="24"/>
    </i>
    <i>
      <x v="27"/>
    </i>
  </rowItems>
  <colItems count="1">
    <i/>
  </colItems>
  <pageFields count="1">
    <pageField fld="2" hier="-1"/>
  </pageFields>
  <dataFields count="1">
    <dataField name="Position" fld="8" subtotal="max" baseField="0" baseItem="0"/>
  </dataFields>
  <formats count="10">
    <format dxfId="142">
      <pivotArea type="origin" dataOnly="0" labelOnly="1" outline="0" fieldPosition="0"/>
    </format>
    <format dxfId="143">
      <pivotArea dataOnly="0" labelOnly="1" outline="0" axis="axisValues" fieldPosition="0"/>
    </format>
    <format dxfId="144">
      <pivotArea dataOnly="0" labelOnly="1" outline="0" axis="axisValues" fieldPosition="0"/>
    </format>
    <format dxfId="145">
      <pivotArea outline="0" collapsedLevelsAreSubtotals="1" fieldPosition="0"/>
    </format>
    <format dxfId="146">
      <pivotArea dataOnly="0" labelOnly="1" outline="0" fieldPosition="0">
        <references count="1">
          <reference field="2" count="0"/>
        </references>
      </pivotArea>
    </format>
    <format dxfId="147">
      <pivotArea dataOnly="0" labelOnly="1" outline="0" axis="axisValues" fieldPosition="0"/>
    </format>
    <format dxfId="148">
      <pivotArea dataOnly="0" labelOnly="1" outline="0" axis="axisValues" fieldPosition="0"/>
    </format>
    <format dxfId="149">
      <pivotArea dataOnly="0" labelOnly="1" outline="0" axis="axisValues" fieldPosition="0"/>
    </format>
    <format dxfId="150">
      <pivotArea collapsedLevelsAreSubtotals="1" fieldPosition="0">
        <references count="1">
          <reference field="4" count="3">
            <x v="14"/>
            <x v="15"/>
            <x v="16"/>
          </reference>
        </references>
      </pivotArea>
    </format>
    <format dxfId="151">
      <pivotArea outline="0" collapsedLevelsAreSubtotals="1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5E066A-A17F-5D4A-A460-B921D20614A8}" name="PivotTable2" cacheId="2051" applyNumberFormats="0" applyBorderFormats="0" applyFontFormats="0" applyPatternFormats="0" applyAlignmentFormats="0" applyWidthHeightFormats="1" dataCaption="Values" grandTotalCaption="Points Total" updatedVersion="8" minRefreshableVersion="3" useAutoFormatting="1" rowGrandTotals="0" colGrandTotals="0" itemPrintTitles="1" createdVersion="8" indent="0" outline="1" outlineData="1" multipleFieldFilters="0" rowHeaderCaption="Under 13 – 5 Nations" colHeaderCaption="">
  <location ref="B3:C17" firstHeaderRow="1" firstDataRow="1" firstDataCol="1" rowPageCount="1" colPageCount="1"/>
  <pivotFields count="34">
    <pivotField showAll="0"/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axis="axisRow" showAll="0" sortType="ascending">
      <items count="29">
        <item x="27"/>
        <item x="16"/>
        <item x="17"/>
        <item x="0"/>
        <item x="1"/>
        <item x="9"/>
        <item x="10"/>
        <item x="18"/>
        <item x="20"/>
        <item x="22"/>
        <item x="4"/>
        <item x="11"/>
        <item x="15"/>
        <item x="19"/>
        <item x="7"/>
        <item x="13"/>
        <item x="25"/>
        <item x="24"/>
        <item x="8"/>
        <item x="12"/>
        <item x="14"/>
        <item x="6"/>
        <item x="3"/>
        <item x="21"/>
        <item x="2"/>
        <item x="23"/>
        <item x="2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4">
    <i>
      <x v="4"/>
    </i>
    <i>
      <x v="10"/>
    </i>
    <i>
      <x v="11"/>
    </i>
    <i>
      <x v="9"/>
    </i>
    <i>
      <x v="1"/>
    </i>
    <i>
      <x v="5"/>
    </i>
    <i>
      <x v="26"/>
    </i>
    <i>
      <x v="3"/>
    </i>
    <i>
      <x v="12"/>
    </i>
    <i>
      <x v="7"/>
    </i>
    <i>
      <x v="13"/>
    </i>
    <i>
      <x v="8"/>
    </i>
    <i>
      <x v="6"/>
    </i>
    <i>
      <x v="2"/>
    </i>
  </rowItems>
  <colItems count="1">
    <i/>
  </colItems>
  <pageFields count="1">
    <pageField fld="3" hier="-1"/>
  </pageFields>
  <dataFields count="1">
    <dataField name="Position" fld="7" subtotal="max" baseField="0" baseItem="0"/>
  </dataFields>
  <formats count="14">
    <format dxfId="128">
      <pivotArea dataOnly="0" grandCol="1" outline="0" fieldPosition="0"/>
    </format>
    <format dxfId="129">
      <pivotArea type="origin" dataOnly="0" labelOnly="1" outline="0" fieldPosition="0"/>
    </format>
    <format dxfId="130">
      <pivotArea dataOnly="0" outline="0" axis="axisValues" fieldPosition="0"/>
    </format>
    <format dxfId="131">
      <pivotArea dataOnly="0" outline="0" axis="axisValues" fieldPosition="0"/>
    </format>
    <format dxfId="132">
      <pivotArea dataOnly="0" outline="0" axis="axisValues" fieldPosition="0"/>
    </format>
    <format dxfId="133">
      <pivotArea dataOnly="0" outline="0" axis="axisValues" fieldPosition="0"/>
    </format>
    <format dxfId="134">
      <pivotArea outline="0" collapsedLevelsAreSubtotals="1" fieldPosition="0"/>
    </format>
    <format dxfId="135">
      <pivotArea dataOnly="0" labelOnly="1" outline="0" axis="axisValues" fieldPosition="0"/>
    </format>
    <format dxfId="136">
      <pivotArea outline="0" collapsedLevelsAreSubtotals="1" fieldPosition="0"/>
    </format>
    <format dxfId="137">
      <pivotArea dataOnly="0" labelOnly="1" outline="0" fieldPosition="0">
        <references count="1">
          <reference field="3" count="0"/>
        </references>
      </pivotArea>
    </format>
    <format dxfId="138">
      <pivotArea dataOnly="0" labelOnly="1" outline="0" axis="axisValues" fieldPosition="0"/>
    </format>
    <format dxfId="139">
      <pivotArea dataOnly="0" labelOnly="1" outline="0" axis="axisValues" fieldPosition="0"/>
    </format>
    <format dxfId="140">
      <pivotArea collapsedLevelsAreSubtotals="1" fieldPosition="0">
        <references count="1">
          <reference field="4" count="3">
            <x v="4"/>
            <x v="10"/>
            <x v="11"/>
          </reference>
        </references>
      </pivotArea>
    </format>
    <format dxfId="141">
      <pivotArea outline="0" collapsedLevelsAreSubtotals="1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64C47B-84F4-F845-9B41-B9D3A9E57BB6}" name="PivotTable10" cacheId="205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5 – 5 Nations">
  <location ref="I3:J10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axis="axisRow" showAll="0" sortType="descending">
      <items count="29">
        <item x="27"/>
        <item x="16"/>
        <item x="17"/>
        <item x="0"/>
        <item x="1"/>
        <item x="9"/>
        <item x="10"/>
        <item x="18"/>
        <item x="20"/>
        <item x="22"/>
        <item x="4"/>
        <item x="11"/>
        <item x="15"/>
        <item x="19"/>
        <item x="7"/>
        <item x="13"/>
        <item x="25"/>
        <item x="24"/>
        <item x="8"/>
        <item x="12"/>
        <item x="14"/>
        <item x="6"/>
        <item x="3"/>
        <item x="21"/>
        <item x="2"/>
        <item x="23"/>
        <item x="2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7">
    <i>
      <x v="15"/>
    </i>
    <i>
      <x v="14"/>
    </i>
    <i>
      <x v="16"/>
    </i>
    <i>
      <x v="17"/>
    </i>
    <i>
      <x v="24"/>
    </i>
    <i>
      <x v="25"/>
    </i>
    <i>
      <x v="27"/>
    </i>
  </rowItems>
  <colItems count="1">
    <i/>
  </colItems>
  <pageFields count="1">
    <pageField fld="2" hier="-1"/>
  </pageFields>
  <dataFields count="1">
    <dataField name="Points" fld="11" baseField="0" baseItem="0"/>
  </dataFields>
  <formats count="6">
    <format dxfId="122">
      <pivotArea type="all" dataOnly="0" outline="0" fieldPosition="0"/>
    </format>
    <format dxfId="123">
      <pivotArea field="4" type="button" dataOnly="0" labelOnly="1" outline="0" axis="axisRow" fieldPosition="0"/>
    </format>
    <format dxfId="124">
      <pivotArea dataOnly="0" labelOnly="1" outline="0" axis="axisValues" fieldPosition="0"/>
    </format>
    <format dxfId="125">
      <pivotArea collapsedLevelsAreSubtotals="1" fieldPosition="0">
        <references count="1">
          <reference field="4" count="3">
            <x v="14"/>
            <x v="15"/>
            <x v="16"/>
          </reference>
        </references>
      </pivotArea>
    </format>
    <format dxfId="126">
      <pivotArea outline="0" collapsedLevelsAreSubtotals="1" fieldPosition="0"/>
    </format>
    <format dxfId="127">
      <pivotArea dataOnly="0" labelOnly="1" fieldPosition="0">
        <references count="1">
          <reference field="4" count="7">
            <x v="14"/>
            <x v="15"/>
            <x v="16"/>
            <x v="17"/>
            <x v="24"/>
            <x v="25"/>
            <x v="27"/>
          </reference>
        </references>
      </pivotArea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6D01BB-7D75-A346-B9D1-2E8ED95FE025}" name="PivotTable6" cacheId="2051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outline="1" outlineData="1" multipleFieldFilters="0" chartFormat="1" rowHeaderCaption="Under 19 European Championships">
  <location ref="Q3:R30" firstHeaderRow="1" firstDataRow="1" firstDataCol="1" rowPageCount="1" colPageCount="1"/>
  <pivotFields count="34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ascending">
      <items count="29">
        <item x="27"/>
        <item x="16"/>
        <item x="17"/>
        <item x="0"/>
        <item x="1"/>
        <item x="9"/>
        <item x="10"/>
        <item x="18"/>
        <item x="20"/>
        <item x="22"/>
        <item x="4"/>
        <item x="11"/>
        <item x="15"/>
        <item x="19"/>
        <item x="7"/>
        <item x="13"/>
        <item x="25"/>
        <item x="24"/>
        <item x="8"/>
        <item x="12"/>
        <item x="14"/>
        <item x="6"/>
        <item x="3"/>
        <item x="21"/>
        <item x="2"/>
        <item x="23"/>
        <item x="2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7">
    <i>
      <x v="22"/>
    </i>
    <i>
      <x v="20"/>
    </i>
    <i>
      <x v="23"/>
    </i>
    <i>
      <x v="21"/>
    </i>
    <i>
      <x v="15"/>
    </i>
    <i>
      <x v="14"/>
    </i>
    <i>
      <x v="16"/>
    </i>
    <i>
      <x v="18"/>
    </i>
    <i>
      <x v="4"/>
    </i>
    <i>
      <x v="10"/>
    </i>
    <i>
      <x v="11"/>
    </i>
    <i>
      <x v="17"/>
    </i>
    <i>
      <x v="19"/>
    </i>
    <i>
      <x v="24"/>
    </i>
    <i>
      <x v="25"/>
    </i>
    <i>
      <x v="9"/>
    </i>
    <i>
      <x v="27"/>
    </i>
    <i>
      <x v="3"/>
    </i>
    <i>
      <x v="5"/>
    </i>
    <i>
      <x v="1"/>
    </i>
    <i>
      <x v="26"/>
    </i>
    <i>
      <x v="12"/>
    </i>
    <i>
      <x v="8"/>
    </i>
    <i>
      <x v="7"/>
    </i>
    <i>
      <x v="13"/>
    </i>
    <i>
      <x v="6"/>
    </i>
    <i>
      <x v="2"/>
    </i>
  </rowItems>
  <colItems count="1">
    <i/>
  </colItems>
  <pageFields count="1">
    <pageField fld="0" hier="-1"/>
  </pageFields>
  <dataFields count="1">
    <dataField name="Position" fld="10" subtotal="max" baseField="0" baseItem="0"/>
  </dataFields>
  <formats count="7">
    <format dxfId="115">
      <pivotArea outline="0" collapsedLevelsAreSubtotals="1" fieldPosition="0"/>
    </format>
    <format dxfId="116">
      <pivotArea dataOnly="0" labelOnly="1" outline="0" axis="axisValues" fieldPosition="0"/>
    </format>
    <format dxfId="117">
      <pivotArea dataOnly="0" labelOnly="1" outline="0" axis="axisValues" fieldPosition="0"/>
    </format>
    <format dxfId="118">
      <pivotArea dataOnly="0" labelOnly="1" outline="0" axis="axisValues" fieldPosition="0"/>
    </format>
    <format dxfId="119">
      <pivotArea dataOnly="0" labelOnly="1" outline="0" axis="axisValues" fieldPosition="0"/>
    </format>
    <format dxfId="120">
      <pivotArea collapsedLevelsAreSubtotals="1" fieldPosition="0">
        <references count="1">
          <reference field="4" count="2">
            <x v="20"/>
            <x v="22"/>
          </reference>
        </references>
      </pivotArea>
    </format>
    <format dxfId="121">
      <pivotArea outline="0" collapsedLevelsAreSubtotals="1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54112C-72AB-1F49-904E-232AC8BD4A84}" name="PivotTable9" cacheId="205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European Team Championships">
  <location ref="N3:O28" firstHeaderRow="1" firstDataRow="1" firstDataCol="1" rowPageCount="1" colPageCount="1"/>
  <pivotFields count="34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descending">
      <items count="29">
        <item x="27"/>
        <item x="16"/>
        <item x="17"/>
        <item x="0"/>
        <item x="1"/>
        <item x="9"/>
        <item x="10"/>
        <item x="18"/>
        <item x="20"/>
        <item x="22"/>
        <item x="4"/>
        <item x="11"/>
        <item x="15"/>
        <item x="19"/>
        <item x="7"/>
        <item x="13"/>
        <item x="25"/>
        <item x="24"/>
        <item x="8"/>
        <item x="12"/>
        <item x="14"/>
        <item x="6"/>
        <item x="3"/>
        <item x="21"/>
        <item x="2"/>
        <item x="23"/>
        <item x="2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5">
    <i>
      <x v="20"/>
    </i>
    <i>
      <x v="21"/>
    </i>
    <i>
      <x v="15"/>
    </i>
    <i>
      <x v="14"/>
    </i>
    <i>
      <x v="16"/>
    </i>
    <i>
      <x v="18"/>
    </i>
    <i>
      <x v="4"/>
    </i>
    <i>
      <x v="10"/>
    </i>
    <i>
      <x v="11"/>
    </i>
    <i>
      <x v="19"/>
    </i>
    <i>
      <x v="17"/>
    </i>
    <i>
      <x v="24"/>
    </i>
    <i>
      <x v="25"/>
    </i>
    <i>
      <x v="9"/>
    </i>
    <i>
      <x v="27"/>
    </i>
    <i>
      <x v="26"/>
    </i>
    <i>
      <x v="3"/>
    </i>
    <i>
      <x v="5"/>
    </i>
    <i>
      <x v="1"/>
    </i>
    <i>
      <x v="12"/>
    </i>
    <i>
      <x v="8"/>
    </i>
    <i>
      <x v="7"/>
    </i>
    <i>
      <x v="13"/>
    </i>
    <i>
      <x v="2"/>
    </i>
    <i>
      <x v="6"/>
    </i>
  </rowItems>
  <colItems count="1">
    <i/>
  </colItems>
  <pageFields count="1">
    <pageField fld="1" hier="-1"/>
  </pageFields>
  <dataFields count="1">
    <dataField name="Points" fld="11" baseField="0" baseItem="0"/>
  </dataFields>
  <formats count="7">
    <format dxfId="108">
      <pivotArea dataOnly="0" labelOnly="1" outline="0" axis="axisValues" fieldPosition="0"/>
    </format>
    <format dxfId="109">
      <pivotArea type="all" dataOnly="0" outline="0" fieldPosition="0"/>
    </format>
    <format dxfId="110">
      <pivotArea field="4" type="button" dataOnly="0" labelOnly="1" outline="0" axis="axisRow" fieldPosition="0"/>
    </format>
    <format dxfId="111">
      <pivotArea dataOnly="0" labelOnly="1" outline="0" axis="axisValues" fieldPosition="0"/>
    </format>
    <format dxfId="112">
      <pivotArea collapsedLevelsAreSubtotals="1" fieldPosition="0">
        <references count="1">
          <reference field="4" count="2">
            <x v="20"/>
            <x v="21"/>
          </reference>
        </references>
      </pivotArea>
    </format>
    <format dxfId="113">
      <pivotArea outline="0" collapsedLevelsAreSubtotals="1" fieldPosition="0"/>
    </format>
    <format dxfId="114">
      <pivotArea dataOnly="0" labelOnly="1" fieldPosition="0">
        <references count="1">
          <reference field="4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4"/>
            <x v="25"/>
            <x v="26"/>
            <x v="27"/>
          </reference>
        </references>
      </pivotArea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3AFB20-FD90-6849-BA9A-7C1B727B9BD6}" name="PivotTable7" cacheId="204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9 European Championships">
  <location ref="S3:T59" firstHeaderRow="1" firstDataRow="1" firstDataCol="1" rowPageCount="1" colPageCount="1"/>
  <pivotFields count="34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descending">
      <items count="59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5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8"/>
        <item x="50"/>
        <item x="56"/>
        <item x="5"/>
        <item x="40"/>
        <item x="47"/>
        <item x="49"/>
        <item x="25"/>
        <item x="51"/>
        <item x="52"/>
        <item x="53"/>
        <item x="54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56">
    <i>
      <x v="25"/>
    </i>
    <i>
      <x v="45"/>
    </i>
    <i>
      <x v="29"/>
    </i>
    <i>
      <x v="32"/>
    </i>
    <i>
      <x v="26"/>
    </i>
    <i>
      <x v="28"/>
    </i>
    <i>
      <x v="17"/>
    </i>
    <i>
      <x v="10"/>
    </i>
    <i>
      <x v="42"/>
    </i>
    <i>
      <x v="14"/>
    </i>
    <i>
      <x v="27"/>
    </i>
    <i>
      <x v="40"/>
    </i>
    <i>
      <x v="39"/>
    </i>
    <i>
      <x v="33"/>
    </i>
    <i>
      <x v="15"/>
    </i>
    <i>
      <x v="9"/>
    </i>
    <i>
      <x v="31"/>
    </i>
    <i>
      <x v="23"/>
    </i>
    <i>
      <x v="8"/>
    </i>
    <i>
      <x v="5"/>
    </i>
    <i>
      <x v="12"/>
    </i>
    <i>
      <x v="2"/>
    </i>
    <i>
      <x v="51"/>
    </i>
    <i>
      <x v="43"/>
    </i>
    <i>
      <x v="22"/>
    </i>
    <i>
      <x v="1"/>
    </i>
    <i>
      <x v="35"/>
    </i>
    <i>
      <x v="49"/>
    </i>
    <i>
      <x v="18"/>
    </i>
    <i>
      <x v="38"/>
    </i>
    <i>
      <x v="54"/>
    </i>
    <i>
      <x v="20"/>
    </i>
    <i>
      <x v="6"/>
    </i>
    <i>
      <x v="4"/>
    </i>
    <i>
      <x v="55"/>
    </i>
    <i>
      <x v="11"/>
    </i>
    <i>
      <x v="53"/>
    </i>
    <i>
      <x v="56"/>
    </i>
    <i>
      <x v="41"/>
    </i>
    <i>
      <x v="57"/>
    </i>
    <i>
      <x v="50"/>
    </i>
    <i>
      <x v="48"/>
    </i>
    <i>
      <x v="30"/>
    </i>
    <i>
      <x v="19"/>
    </i>
    <i>
      <x v="21"/>
    </i>
    <i>
      <x v="44"/>
    </i>
    <i>
      <x v="16"/>
    </i>
    <i>
      <x/>
    </i>
    <i>
      <x v="52"/>
    </i>
    <i>
      <x v="46"/>
    </i>
    <i>
      <x v="7"/>
    </i>
    <i>
      <x v="13"/>
    </i>
    <i>
      <x v="34"/>
    </i>
    <i>
      <x v="3"/>
    </i>
    <i>
      <x v="36"/>
    </i>
    <i>
      <x v="37"/>
    </i>
  </rowItems>
  <colItems count="1">
    <i/>
  </colItems>
  <pageFields count="1">
    <pageField fld="0" hier="-1"/>
  </pageFields>
  <dataFields count="1">
    <dataField name="Points" fld="11" baseField="0" baseItem="0" numFmtId="1"/>
  </dataFields>
  <formats count="19">
    <format dxfId="223">
      <pivotArea dataOnly="0" labelOnly="1" outline="0" axis="axisValues" fieldPosition="0"/>
    </format>
    <format dxfId="224">
      <pivotArea field="0" type="button" dataOnly="0" labelOnly="1" outline="0" axis="axisPage" fieldPosition="0"/>
    </format>
    <format dxfId="225">
      <pivotArea dataOnly="0" labelOnly="1" grandRow="1" outline="0" fieldPosition="0"/>
    </format>
    <format dxfId="226">
      <pivotArea dataOnly="0" labelOnly="1" outline="0" axis="axisValues" fieldPosition="0"/>
    </format>
    <format dxfId="227">
      <pivotArea outline="0" collapsedLevelsAreSubtotals="1" fieldPosition="0"/>
    </format>
    <format dxfId="228">
      <pivotArea dataOnly="0" labelOnly="1" outline="0" fieldPosition="0">
        <references count="1">
          <reference field="0" count="0"/>
        </references>
      </pivotArea>
    </format>
    <format dxfId="229">
      <pivotArea dataOnly="0" labelOnly="1" outline="0" axis="axisValues" fieldPosition="0"/>
    </format>
    <format dxfId="230">
      <pivotArea type="all" dataOnly="0" outline="0" fieldPosition="0"/>
    </format>
    <format dxfId="231">
      <pivotArea field="4" type="button" dataOnly="0" labelOnly="1" outline="0" axis="axisRow" fieldPosition="0"/>
    </format>
    <format dxfId="232">
      <pivotArea dataOnly="0" labelOnly="1" fieldPosition="0">
        <references count="1">
          <reference field="4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33">
      <pivotArea dataOnly="0" labelOnly="1" outline="0" axis="axisValues" fieldPosition="0"/>
    </format>
    <format dxfId="234">
      <pivotArea dataOnly="0" labelOnly="1" fieldPosition="0">
        <references count="1">
          <reference field="4" count="5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235">
      <pivotArea dataOnly="0" labelOnly="1" fieldPosition="0">
        <references count="1">
          <reference field="4" count="5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</reference>
        </references>
      </pivotArea>
    </format>
    <format dxfId="236">
      <pivotArea dataOnly="0" labelOnly="1" fieldPosition="0">
        <references count="1">
          <reference field="4" count="5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5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237">
      <pivotArea dataOnly="0" labelOnly="1" fieldPosition="0">
        <references count="1">
          <reference field="4" count="6">
            <x v="3"/>
            <x v="13"/>
            <x v="21"/>
            <x v="34"/>
            <x v="36"/>
            <x v="37"/>
          </reference>
        </references>
      </pivotArea>
    </format>
    <format dxfId="238">
      <pivotArea collapsedLevelsAreSubtotals="1" fieldPosition="0">
        <references count="1">
          <reference field="4" count="2">
            <x v="25"/>
            <x v="45"/>
          </reference>
        </references>
      </pivotArea>
    </format>
    <format dxfId="239">
      <pivotArea dataOnly="0" labelOnly="1" fieldPosition="0">
        <references count="1">
          <reference field="4" count="50">
            <x v="0"/>
            <x v="1"/>
            <x v="2"/>
            <x v="4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5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240">
      <pivotArea dataOnly="0" labelOnly="1" fieldPosition="0">
        <references count="1">
          <reference field="4" count="6">
            <x v="3"/>
            <x v="7"/>
            <x v="13"/>
            <x v="34"/>
            <x v="36"/>
            <x v="37"/>
          </reference>
        </references>
      </pivotArea>
    </format>
    <format dxfId="241">
      <pivotArea outline="0" collapsedLevelsAreSubtotals="1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C9DCBF-C56E-F34C-9333-A3C03C3CBFB8}" name="PivotTable5" cacheId="204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- European Championships">
  <location ref="L3:M50" firstHeaderRow="1" firstDataRow="1" firstDataCol="1" rowPageCount="1" colPageCount="1"/>
  <pivotFields count="34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ascending">
      <items count="59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5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8"/>
        <item x="50"/>
        <item x="56"/>
        <item x="5"/>
        <item x="40"/>
        <item x="47"/>
        <item x="49"/>
        <item x="25"/>
        <item x="51"/>
        <item x="52"/>
        <item x="53"/>
        <item x="54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47">
    <i>
      <x v="32"/>
    </i>
    <i>
      <x v="28"/>
    </i>
    <i>
      <x v="17"/>
    </i>
    <i>
      <x v="10"/>
    </i>
    <i>
      <x v="42"/>
    </i>
    <i>
      <x v="14"/>
    </i>
    <i>
      <x v="27"/>
    </i>
    <i>
      <x v="40"/>
    </i>
    <i>
      <x v="15"/>
    </i>
    <i>
      <x v="33"/>
    </i>
    <i>
      <x v="9"/>
    </i>
    <i>
      <x v="31"/>
    </i>
    <i>
      <x v="23"/>
    </i>
    <i>
      <x v="5"/>
    </i>
    <i>
      <x v="35"/>
    </i>
    <i>
      <x v="1"/>
    </i>
    <i>
      <x v="51"/>
    </i>
    <i>
      <x v="43"/>
    </i>
    <i>
      <x v="18"/>
    </i>
    <i>
      <x v="38"/>
    </i>
    <i>
      <x v="49"/>
    </i>
    <i>
      <x v="54"/>
    </i>
    <i>
      <x v="6"/>
    </i>
    <i>
      <x v="20"/>
    </i>
    <i>
      <x v="4"/>
    </i>
    <i>
      <x v="55"/>
    </i>
    <i>
      <x v="11"/>
    </i>
    <i>
      <x v="41"/>
    </i>
    <i>
      <x v="57"/>
    </i>
    <i>
      <x v="56"/>
    </i>
    <i>
      <x v="53"/>
    </i>
    <i>
      <x v="48"/>
    </i>
    <i>
      <x v="50"/>
    </i>
    <i>
      <x v="37"/>
    </i>
    <i>
      <x v="36"/>
    </i>
    <i>
      <x v="3"/>
    </i>
    <i>
      <x v="52"/>
    </i>
    <i>
      <x v="46"/>
    </i>
    <i>
      <x v="7"/>
    </i>
    <i>
      <x v="34"/>
    </i>
    <i>
      <x v="16"/>
    </i>
    <i>
      <x v="44"/>
    </i>
    <i>
      <x v="13"/>
    </i>
    <i>
      <x v="19"/>
    </i>
    <i>
      <x v="30"/>
    </i>
    <i>
      <x v="21"/>
    </i>
    <i>
      <x/>
    </i>
  </rowItems>
  <colItems count="1">
    <i/>
  </colItems>
  <pageFields count="1">
    <pageField fld="1" hier="-1"/>
  </pageFields>
  <dataFields count="1">
    <dataField name="Position" fld="9" subtotal="max" baseField="0" baseItem="0"/>
  </dataFields>
  <formats count="7">
    <format dxfId="216">
      <pivotArea dataOnly="0" labelOnly="1" outline="0" axis="axisValues" fieldPosition="0"/>
    </format>
    <format dxfId="217">
      <pivotArea outline="0" collapsedLevelsAreSubtotals="1" fieldPosition="0"/>
    </format>
    <format dxfId="218">
      <pivotArea dataOnly="0" labelOnly="1" outline="0" fieldPosition="0">
        <references count="1">
          <reference field="1" count="0"/>
        </references>
      </pivotArea>
    </format>
    <format dxfId="219">
      <pivotArea dataOnly="0" labelOnly="1" outline="0" axis="axisValues" fieldPosition="0"/>
    </format>
    <format dxfId="220">
      <pivotArea dataOnly="0" labelOnly="1" outline="0" axis="axisValues" fieldPosition="0"/>
    </format>
    <format dxfId="221">
      <pivotArea collapsedLevelsAreSubtotals="1" fieldPosition="0">
        <references count="1">
          <reference field="4" count="2">
            <x v="28"/>
            <x v="32"/>
          </reference>
        </references>
      </pivotArea>
    </format>
    <format dxfId="222">
      <pivotArea outline="0" collapsedLevelsAreSubtotals="1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5F7214-C0E7-DD4C-854E-C7ADD7D602EE}" name="PivotTable9" cacheId="204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European Team Championships">
  <location ref="N3:O50" firstHeaderRow="1" firstDataRow="1" firstDataCol="1" rowPageCount="1" colPageCount="1"/>
  <pivotFields count="34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descending">
      <items count="59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5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8"/>
        <item x="50"/>
        <item x="56"/>
        <item x="5"/>
        <item x="40"/>
        <item x="47"/>
        <item x="49"/>
        <item x="25"/>
        <item x="51"/>
        <item x="52"/>
        <item x="53"/>
        <item x="54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47">
    <i>
      <x v="32"/>
    </i>
    <i>
      <x v="28"/>
    </i>
    <i>
      <x v="17"/>
    </i>
    <i>
      <x v="10"/>
    </i>
    <i>
      <x v="42"/>
    </i>
    <i>
      <x v="14"/>
    </i>
    <i>
      <x v="27"/>
    </i>
    <i>
      <x v="40"/>
    </i>
    <i>
      <x v="33"/>
    </i>
    <i>
      <x v="15"/>
    </i>
    <i>
      <x v="9"/>
    </i>
    <i>
      <x v="31"/>
    </i>
    <i>
      <x v="23"/>
    </i>
    <i>
      <x v="5"/>
    </i>
    <i>
      <x v="51"/>
    </i>
    <i>
      <x v="43"/>
    </i>
    <i>
      <x v="1"/>
    </i>
    <i>
      <x v="35"/>
    </i>
    <i>
      <x v="18"/>
    </i>
    <i>
      <x v="49"/>
    </i>
    <i>
      <x v="38"/>
    </i>
    <i>
      <x v="54"/>
    </i>
    <i>
      <x v="6"/>
    </i>
    <i>
      <x v="20"/>
    </i>
    <i>
      <x v="4"/>
    </i>
    <i>
      <x v="55"/>
    </i>
    <i>
      <x v="11"/>
    </i>
    <i>
      <x v="53"/>
    </i>
    <i>
      <x v="41"/>
    </i>
    <i>
      <x v="56"/>
    </i>
    <i>
      <x v="57"/>
    </i>
    <i>
      <x v="50"/>
    </i>
    <i>
      <x v="48"/>
    </i>
    <i>
      <x v="19"/>
    </i>
    <i>
      <x v="30"/>
    </i>
    <i>
      <x v="7"/>
    </i>
    <i>
      <x v="21"/>
    </i>
    <i>
      <x/>
    </i>
    <i>
      <x v="44"/>
    </i>
    <i>
      <x v="52"/>
    </i>
    <i>
      <x v="46"/>
    </i>
    <i>
      <x v="16"/>
    </i>
    <i>
      <x v="13"/>
    </i>
    <i>
      <x v="3"/>
    </i>
    <i>
      <x v="34"/>
    </i>
    <i>
      <x v="36"/>
    </i>
    <i>
      <x v="37"/>
    </i>
  </rowItems>
  <colItems count="1">
    <i/>
  </colItems>
  <pageFields count="1">
    <pageField fld="1" hier="-1"/>
  </pageFields>
  <dataFields count="1">
    <dataField name="Points" fld="11" baseField="0" baseItem="0"/>
  </dataFields>
  <formats count="8">
    <format dxfId="208">
      <pivotArea dataOnly="0" labelOnly="1" outline="0" axis="axisValues" fieldPosition="0"/>
    </format>
    <format dxfId="209">
      <pivotArea type="all" dataOnly="0" outline="0" fieldPosition="0"/>
    </format>
    <format dxfId="210">
      <pivotArea field="4" type="button" dataOnly="0" labelOnly="1" outline="0" axis="axisRow" fieldPosition="0"/>
    </format>
    <format dxfId="211">
      <pivotArea dataOnly="0" labelOnly="1" outline="0" axis="axisValues" fieldPosition="0"/>
    </format>
    <format dxfId="212">
      <pivotArea dataOnly="0" labelOnly="1" fieldPosition="0">
        <references count="1">
          <reference field="4" count="42">
            <x v="0"/>
            <x v="1"/>
            <x v="3"/>
            <x v="4"/>
            <x v="5"/>
            <x v="6"/>
            <x v="7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8"/>
            <x v="49"/>
            <x v="50"/>
            <x v="51"/>
          </reference>
        </references>
      </pivotArea>
    </format>
    <format dxfId="213">
      <pivotArea collapsedLevelsAreSubtotals="1" fieldPosition="0">
        <references count="1">
          <reference field="4" count="2">
            <x v="28"/>
            <x v="32"/>
          </reference>
        </references>
      </pivotArea>
    </format>
    <format dxfId="214">
      <pivotArea dataOnly="0" labelOnly="1" fieldPosition="0">
        <references count="1">
          <reference field="4" count="47">
            <x v="0"/>
            <x v="1"/>
            <x v="3"/>
            <x v="4"/>
            <x v="5"/>
            <x v="6"/>
            <x v="7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3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8"/>
            <x v="49"/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215">
      <pivotArea outline="0" collapsedLevelsAreSubtotals="1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5E0E4C-CE66-9846-9A6A-750B4EA52D6E}" name="PivotTable10" cacheId="204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5 – 5 Nations">
  <location ref="I3:J23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axis="axisRow" showAll="0" sortType="descending">
      <items count="59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5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8"/>
        <item x="50"/>
        <item x="56"/>
        <item x="5"/>
        <item x="40"/>
        <item x="47"/>
        <item x="49"/>
        <item x="25"/>
        <item x="51"/>
        <item x="52"/>
        <item x="53"/>
        <item x="54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0">
    <i>
      <x v="10"/>
    </i>
    <i>
      <x v="42"/>
    </i>
    <i>
      <x v="14"/>
    </i>
    <i>
      <x v="27"/>
    </i>
    <i>
      <x v="23"/>
    </i>
    <i>
      <x v="1"/>
    </i>
    <i>
      <x v="43"/>
    </i>
    <i>
      <x v="38"/>
    </i>
    <i>
      <x v="49"/>
    </i>
    <i>
      <x v="18"/>
    </i>
    <i>
      <x v="52"/>
    </i>
    <i>
      <x v="16"/>
    </i>
    <i>
      <x v="36"/>
    </i>
    <i>
      <x v="13"/>
    </i>
    <i>
      <x v="3"/>
    </i>
    <i>
      <x v="7"/>
    </i>
    <i>
      <x v="21"/>
    </i>
    <i>
      <x v="34"/>
    </i>
    <i>
      <x/>
    </i>
    <i>
      <x v="19"/>
    </i>
  </rowItems>
  <colItems count="1">
    <i/>
  </colItems>
  <pageFields count="1">
    <pageField fld="2" hier="-1"/>
  </pageFields>
  <dataFields count="1">
    <dataField name="Points" fld="11" baseField="0" baseItem="0"/>
  </dataFields>
  <formats count="7">
    <format dxfId="201">
      <pivotArea type="all" dataOnly="0" outline="0" fieldPosition="0"/>
    </format>
    <format dxfId="202">
      <pivotArea field="4" type="button" dataOnly="0" labelOnly="1" outline="0" axis="axisRow" fieldPosition="0"/>
    </format>
    <format dxfId="203">
      <pivotArea dataOnly="0" labelOnly="1" outline="0" axis="axisValues" fieldPosition="0"/>
    </format>
    <format dxfId="204">
      <pivotArea dataOnly="0" labelOnly="1" fieldPosition="0">
        <references count="1">
          <reference field="4" count="33">
            <x v="0"/>
            <x v="1"/>
            <x v="3"/>
            <x v="4"/>
            <x v="6"/>
            <x v="7"/>
            <x v="9"/>
            <x v="10"/>
            <x v="11"/>
            <x v="13"/>
            <x v="14"/>
            <x v="16"/>
            <x v="18"/>
            <x v="19"/>
            <x v="20"/>
            <x v="21"/>
            <x v="23"/>
            <x v="24"/>
            <x v="27"/>
            <x v="30"/>
            <x v="31"/>
            <x v="34"/>
            <x v="36"/>
            <x v="37"/>
            <x v="38"/>
            <x v="41"/>
            <x v="42"/>
            <x v="43"/>
            <x v="44"/>
            <x v="46"/>
            <x v="48"/>
            <x v="49"/>
            <x v="50"/>
          </reference>
        </references>
      </pivotArea>
    </format>
    <format dxfId="205">
      <pivotArea collapsedLevelsAreSubtotals="1" fieldPosition="0">
        <references count="1">
          <reference field="4" count="3">
            <x v="10"/>
            <x v="14"/>
            <x v="42"/>
          </reference>
        </references>
      </pivotArea>
    </format>
    <format dxfId="206">
      <pivotArea dataOnly="0" labelOnly="1" fieldPosition="0">
        <references count="1">
          <reference field="4" count="20">
            <x v="0"/>
            <x v="1"/>
            <x v="3"/>
            <x v="7"/>
            <x v="10"/>
            <x v="13"/>
            <x v="14"/>
            <x v="16"/>
            <x v="18"/>
            <x v="19"/>
            <x v="21"/>
            <x v="23"/>
            <x v="27"/>
            <x v="34"/>
            <x v="36"/>
            <x v="38"/>
            <x v="42"/>
            <x v="43"/>
            <x v="49"/>
            <x v="52"/>
          </reference>
        </references>
      </pivotArea>
    </format>
    <format dxfId="207">
      <pivotArea outline="0" collapsedLevelsAreSubtotals="1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944243-5C53-8044-B10F-F1161C1C8CF5}" name="PivotTable6" cacheId="2041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outline="1" outlineData="1" multipleFieldFilters="0" chartFormat="1" rowHeaderCaption="Under 19 European Championships">
  <location ref="Q3:R59" firstHeaderRow="1" firstDataRow="1" firstDataCol="1" rowPageCount="1" colPageCount="1"/>
  <pivotFields count="34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ascending">
      <items count="59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5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8"/>
        <item x="50"/>
        <item x="56"/>
        <item x="5"/>
        <item x="40"/>
        <item x="47"/>
        <item x="49"/>
        <item x="25"/>
        <item x="51"/>
        <item x="52"/>
        <item x="53"/>
        <item x="54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56">
    <i>
      <x v="25"/>
    </i>
    <i>
      <x v="45"/>
    </i>
    <i>
      <x v="32"/>
    </i>
    <i>
      <x v="29"/>
    </i>
    <i>
      <x v="26"/>
    </i>
    <i>
      <x v="28"/>
    </i>
    <i>
      <x v="17"/>
    </i>
    <i>
      <x v="10"/>
    </i>
    <i>
      <x v="42"/>
    </i>
    <i>
      <x v="14"/>
    </i>
    <i>
      <x v="27"/>
    </i>
    <i>
      <x v="40"/>
    </i>
    <i>
      <x v="39"/>
    </i>
    <i>
      <x v="15"/>
    </i>
    <i>
      <x v="33"/>
    </i>
    <i>
      <x v="9"/>
    </i>
    <i>
      <x v="31"/>
    </i>
    <i>
      <x v="23"/>
    </i>
    <i>
      <x v="8"/>
    </i>
    <i>
      <x v="2"/>
    </i>
    <i>
      <x v="5"/>
    </i>
    <i>
      <x v="12"/>
    </i>
    <i>
      <x v="35"/>
    </i>
    <i>
      <x v="22"/>
    </i>
    <i>
      <x v="43"/>
    </i>
    <i>
      <x v="1"/>
    </i>
    <i>
      <x v="51"/>
    </i>
    <i>
      <x v="38"/>
    </i>
    <i>
      <x v="18"/>
    </i>
    <i>
      <x v="49"/>
    </i>
    <i>
      <x v="54"/>
    </i>
    <i>
      <x v="6"/>
    </i>
    <i>
      <x v="20"/>
    </i>
    <i>
      <x v="4"/>
    </i>
    <i>
      <x v="55"/>
    </i>
    <i>
      <x v="11"/>
    </i>
    <i>
      <x v="57"/>
    </i>
    <i>
      <x v="56"/>
    </i>
    <i>
      <x v="53"/>
    </i>
    <i>
      <x v="41"/>
    </i>
    <i>
      <x v="48"/>
    </i>
    <i>
      <x v="50"/>
    </i>
    <i>
      <x v="37"/>
    </i>
    <i>
      <x v="30"/>
    </i>
    <i>
      <x v="44"/>
    </i>
    <i>
      <x v="52"/>
    </i>
    <i>
      <x v="46"/>
    </i>
    <i>
      <x v="7"/>
    </i>
    <i>
      <x v="36"/>
    </i>
    <i>
      <x v="21"/>
    </i>
    <i>
      <x v="34"/>
    </i>
    <i>
      <x v="19"/>
    </i>
    <i>
      <x v="3"/>
    </i>
    <i>
      <x v="16"/>
    </i>
    <i>
      <x/>
    </i>
    <i>
      <x v="13"/>
    </i>
  </rowItems>
  <colItems count="1">
    <i/>
  </colItems>
  <pageFields count="1">
    <pageField fld="0" hier="-1"/>
  </pageFields>
  <dataFields count="1">
    <dataField name="Position" fld="10" subtotal="max" baseField="0" baseItem="0"/>
  </dataFields>
  <formats count="6">
    <format dxfId="195">
      <pivotArea outline="0" collapsedLevelsAreSubtotals="1" fieldPosition="0"/>
    </format>
    <format dxfId="196">
      <pivotArea dataOnly="0" labelOnly="1" outline="0" axis="axisValues" fieldPosition="0"/>
    </format>
    <format dxfId="197">
      <pivotArea dataOnly="0" labelOnly="1" outline="0" axis="axisValues" fieldPosition="0"/>
    </format>
    <format dxfId="198">
      <pivotArea dataOnly="0" labelOnly="1" outline="0" axis="axisValues" fieldPosition="0"/>
    </format>
    <format dxfId="199">
      <pivotArea collapsedLevelsAreSubtotals="1" fieldPosition="0">
        <references count="1">
          <reference field="4" count="2">
            <x v="25"/>
            <x v="45"/>
          </reference>
        </references>
      </pivotArea>
    </format>
    <format dxfId="200">
      <pivotArea outline="0" collapsedLevelsAreSubtotals="1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44A0AE-054B-214E-B7EB-B7ED0F53DC3C}" name="PivotTable4" cacheId="204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Name" colHeaderCaption="">
  <location ref="G3:H23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axis="axisRow" showAll="0" sortType="ascending">
      <items count="59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5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8"/>
        <item x="50"/>
        <item x="56"/>
        <item x="5"/>
        <item x="40"/>
        <item x="47"/>
        <item x="49"/>
        <item x="25"/>
        <item x="51"/>
        <item x="52"/>
        <item x="53"/>
        <item x="54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0">
    <i>
      <x v="10"/>
    </i>
    <i>
      <x v="42"/>
    </i>
    <i>
      <x v="14"/>
    </i>
    <i>
      <x v="27"/>
    </i>
    <i>
      <x v="23"/>
    </i>
    <i>
      <x v="43"/>
    </i>
    <i>
      <x v="1"/>
    </i>
    <i>
      <x v="18"/>
    </i>
    <i>
      <x v="49"/>
    </i>
    <i>
      <x v="38"/>
    </i>
    <i>
      <x v="19"/>
    </i>
    <i>
      <x v="16"/>
    </i>
    <i>
      <x v="13"/>
    </i>
    <i>
      <x v="3"/>
    </i>
    <i>
      <x v="34"/>
    </i>
    <i>
      <x/>
    </i>
    <i>
      <x v="7"/>
    </i>
    <i>
      <x v="21"/>
    </i>
    <i>
      <x v="36"/>
    </i>
    <i>
      <x v="52"/>
    </i>
  </rowItems>
  <colItems count="1">
    <i/>
  </colItems>
  <pageFields count="1">
    <pageField fld="2" hier="-1"/>
  </pageFields>
  <dataFields count="1">
    <dataField name="Position" fld="8" subtotal="max" baseField="0" baseItem="0"/>
  </dataFields>
  <formats count="9">
    <format dxfId="186">
      <pivotArea type="origin" dataOnly="0" labelOnly="1" outline="0" fieldPosition="0"/>
    </format>
    <format dxfId="187">
      <pivotArea dataOnly="0" labelOnly="1" outline="0" axis="axisValues" fieldPosition="0"/>
    </format>
    <format dxfId="188">
      <pivotArea dataOnly="0" labelOnly="1" outline="0" axis="axisValues" fieldPosition="0"/>
    </format>
    <format dxfId="189">
      <pivotArea outline="0" collapsedLevelsAreSubtotals="1" fieldPosition="0"/>
    </format>
    <format dxfId="190">
      <pivotArea dataOnly="0" labelOnly="1" outline="0" fieldPosition="0">
        <references count="1">
          <reference field="2" count="0"/>
        </references>
      </pivotArea>
    </format>
    <format dxfId="191">
      <pivotArea dataOnly="0" labelOnly="1" outline="0" axis="axisValues" fieldPosition="0"/>
    </format>
    <format dxfId="192">
      <pivotArea dataOnly="0" labelOnly="1" outline="0" axis="axisValues" fieldPosition="0"/>
    </format>
    <format dxfId="193">
      <pivotArea collapsedLevelsAreSubtotals="1" fieldPosition="0">
        <references count="1">
          <reference field="4" count="3">
            <x v="10"/>
            <x v="14"/>
            <x v="42"/>
          </reference>
        </references>
      </pivotArea>
    </format>
    <format dxfId="194">
      <pivotArea outline="0" collapsedLevelsAreSubtotals="1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6CE02E-DA89-8D43-8EBA-0FE613282C84}" name="PivotTable11" cacheId="204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3 – 5 Nations">
  <location ref="D3:E21" firstHeaderRow="1" firstDataRow="1" firstDataCol="1" rowPageCount="1" colPageCount="1"/>
  <pivotFields count="34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name="Under 13 – 5 Nations" axis="axisRow" showAll="0" sortType="descending">
      <items count="59">
        <item x="4"/>
        <item x="7"/>
        <item x="10"/>
        <item x="12"/>
        <item x="21"/>
        <item x="31"/>
        <item x="32"/>
        <item x="38"/>
        <item x="43"/>
        <item x="46"/>
        <item x="50"/>
        <item x="0"/>
        <item x="1"/>
        <item x="2"/>
        <item x="3"/>
        <item x="6"/>
        <item x="8"/>
        <item x="9"/>
        <item x="11"/>
        <item x="13"/>
        <item x="14"/>
        <item x="15"/>
        <item x="16"/>
        <item x="17"/>
        <item x="18"/>
        <item x="19"/>
        <item x="20"/>
        <item x="22"/>
        <item x="23"/>
        <item x="24"/>
        <item m="1" x="57"/>
        <item x="26"/>
        <item x="27"/>
        <item x="28"/>
        <item x="29"/>
        <item x="30"/>
        <item x="33"/>
        <item x="34"/>
        <item x="35"/>
        <item x="36"/>
        <item x="37"/>
        <item x="39"/>
        <item x="41"/>
        <item x="42"/>
        <item x="44"/>
        <item x="45"/>
        <item x="48"/>
        <item x="56"/>
        <item x="5"/>
        <item x="40"/>
        <item x="47"/>
        <item x="49"/>
        <item x="25"/>
        <item x="51"/>
        <item x="52"/>
        <item x="53"/>
        <item x="54"/>
        <item x="5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8">
    <i>
      <x v="2"/>
    </i>
    <i>
      <x v="6"/>
    </i>
    <i>
      <x v="54"/>
    </i>
    <i>
      <x v="1"/>
    </i>
    <i>
      <x v="4"/>
    </i>
    <i>
      <x v="55"/>
    </i>
    <i>
      <x/>
    </i>
    <i>
      <x v="3"/>
    </i>
    <i>
      <x v="56"/>
    </i>
    <i>
      <x v="53"/>
    </i>
    <i>
      <x v="57"/>
    </i>
    <i>
      <x v="8"/>
    </i>
    <i>
      <x v="48"/>
    </i>
    <i>
      <x v="50"/>
    </i>
    <i>
      <x v="7"/>
    </i>
    <i>
      <x v="10"/>
    </i>
    <i>
      <x v="9"/>
    </i>
    <i>
      <x v="5"/>
    </i>
  </rowItems>
  <colItems count="1">
    <i/>
  </colItems>
  <pageFields count="1">
    <pageField fld="3" hier="-1"/>
  </pageFields>
  <dataFields count="1">
    <dataField name="Points" fld="11" baseField="0" baseItem="0"/>
  </dataFields>
  <formats count="6">
    <format dxfId="180">
      <pivotArea type="all" dataOnly="0" outline="0" fieldPosition="0"/>
    </format>
    <format dxfId="181">
      <pivotArea field="4" type="button" dataOnly="0" labelOnly="1" outline="0" axis="axisRow" fieldPosition="0"/>
    </format>
    <format dxfId="182">
      <pivotArea dataOnly="0" labelOnly="1" outline="0" axis="axisValues" fieldPosition="0"/>
    </format>
    <format dxfId="183">
      <pivotArea collapsedLevelsAreSubtotals="1" fieldPosition="0">
        <references count="1">
          <reference field="4" count="3">
            <x v="2"/>
            <x v="6"/>
            <x v="54"/>
          </reference>
        </references>
      </pivotArea>
    </format>
    <format dxfId="184">
      <pivotArea dataOnly="0" labelOnly="1" fieldPosition="0">
        <references count="1">
          <reference field="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48"/>
            <x v="50"/>
            <x v="53"/>
            <x v="54"/>
            <x v="55"/>
            <x v="56"/>
            <x v="57"/>
          </reference>
        </references>
      </pivotArea>
    </format>
    <format dxfId="185">
      <pivotArea outline="0" collapsedLevelsAreSubtotals="1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04369E-57BD-5B4B-8EC4-826D28E6DF7D}" name="PivotTable11" cacheId="205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3 – 5 Nations">
  <location ref="D3:E17" firstHeaderRow="1" firstDataRow="1" firstDataCol="1" rowPageCount="1" colPageCount="1"/>
  <pivotFields count="34">
    <pivotField showAll="0"/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name="Under 13 – 5 Nations" axis="axisRow" showAll="0" sortType="descending">
      <items count="29">
        <item x="27"/>
        <item x="16"/>
        <item x="17"/>
        <item x="0"/>
        <item x="1"/>
        <item x="9"/>
        <item x="10"/>
        <item x="18"/>
        <item x="20"/>
        <item x="22"/>
        <item x="4"/>
        <item x="11"/>
        <item x="15"/>
        <item x="19"/>
        <item x="7"/>
        <item x="13"/>
        <item x="25"/>
        <item x="24"/>
        <item x="8"/>
        <item x="12"/>
        <item x="14"/>
        <item x="6"/>
        <item x="3"/>
        <item x="21"/>
        <item x="2"/>
        <item x="23"/>
        <item x="2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4">
    <i>
      <x v="4"/>
    </i>
    <i>
      <x v="10"/>
    </i>
    <i>
      <x v="11"/>
    </i>
    <i>
      <x v="9"/>
    </i>
    <i>
      <x v="3"/>
    </i>
    <i>
      <x v="26"/>
    </i>
    <i>
      <x v="5"/>
    </i>
    <i>
      <x v="1"/>
    </i>
    <i>
      <x v="12"/>
    </i>
    <i>
      <x v="13"/>
    </i>
    <i>
      <x v="8"/>
    </i>
    <i>
      <x v="7"/>
    </i>
    <i>
      <x v="6"/>
    </i>
    <i>
      <x v="2"/>
    </i>
  </rowItems>
  <colItems count="1">
    <i/>
  </colItems>
  <pageFields count="1">
    <pageField fld="3" hier="-1"/>
  </pageFields>
  <dataFields count="1">
    <dataField name="Points" fld="11" baseField="0" baseItem="0"/>
  </dataFields>
  <formats count="7">
    <format dxfId="173">
      <pivotArea type="all" dataOnly="0" outline="0" fieldPosition="0"/>
    </format>
    <format dxfId="174">
      <pivotArea field="4" type="button" dataOnly="0" labelOnly="1" outline="0" axis="axisRow" fieldPosition="0"/>
    </format>
    <format dxfId="175">
      <pivotArea dataOnly="0" labelOnly="1" outline="0" axis="axisValues" fieldPosition="0"/>
    </format>
    <format dxfId="176">
      <pivotArea dataOnly="0" labelOnly="1" outline="0" axis="axisValues" fieldPosition="0"/>
    </format>
    <format dxfId="177">
      <pivotArea collapsedLevelsAreSubtotals="1" fieldPosition="0">
        <references count="1">
          <reference field="4" count="3">
            <x v="4"/>
            <x v="10"/>
            <x v="11"/>
          </reference>
        </references>
      </pivotArea>
    </format>
    <format dxfId="178">
      <pivotArea outline="0" collapsedLevelsAreSubtotals="1" fieldPosition="0"/>
    </format>
    <format dxfId="179">
      <pivotArea dataOnly="0" labelOnly="1" fieldPosition="0">
        <references count="1">
          <reference field="4" count="14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26"/>
          </reference>
        </references>
      </pivotArea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7C1C7EBF-F363-674C-8182-E17244F248B5}" name="Table2162544" displayName="Table2162544" ref="AK22:AL42" totalsRowShown="0" headerRowDxfId="107" dataDxfId="106">
  <autoFilter ref="AK22:AL42" xr:uid="{7C1C7EBF-F363-674C-8182-E17244F248B5}"/>
  <tableColumns count="2">
    <tableColumn id="1" xr3:uid="{0DB9DCDC-2A52-F847-939D-12FE874E8CC9}" name="Select" dataDxfId="105"/>
    <tableColumn id="2" xr3:uid="{8850EFE8-A564-8448-B993-6A51C831B7A6}" name="0" dataDxfId="104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99935B5F-70A2-7541-9FF4-63182389B67B}" name="Table32" displayName="Table32" ref="B3:AI108" totalsRowShown="0" headerRowDxfId="37" dataDxfId="36" headerRowBorderDxfId="34" tableBorderDxfId="35">
  <autoFilter ref="B3:AI108" xr:uid="{99935B5F-70A2-7541-9FF4-63182389B6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</autoFilter>
  <sortState xmlns:xlrd2="http://schemas.microsoft.com/office/spreadsheetml/2017/richdata2" ref="B4:AI108">
    <sortCondition ref="F3:F108"/>
  </sortState>
  <tableColumns count="34">
    <tableColumn id="1" xr3:uid="{9980C291-D7A7-874B-9FE7-0E8AA29C49C2}" name="Under 19?" dataDxfId="33">
      <calculatedColumnFormula>IF(OR(H4="",H4&gt;=19),"No","Yes")</calculatedColumnFormula>
    </tableColumn>
    <tableColumn id="2" xr3:uid="{BC03D2E0-4DEC-394A-9E3D-DCF065C8D23E}" name="Under 17?" dataDxfId="32">
      <calculatedColumnFormula>IF(OR(H4="",H4&gt;=17),"No","Yes")</calculatedColumnFormula>
    </tableColumn>
    <tableColumn id="3" xr3:uid="{5D5E1B09-A8C6-F34C-885A-0BEEAC569673}" name="Under 15?" dataDxfId="31">
      <calculatedColumnFormula>IF(OR(H4=13, H4=14), "Yes", "No")</calculatedColumnFormula>
    </tableColumn>
    <tableColumn id="4" xr3:uid="{AB5379FB-1224-DA43-ACD5-CFEFBF18A947}" name="Under 13?" dataDxfId="30">
      <calculatedColumnFormula>IF(OR(H4="",H4&gt;=13),"No","Yes")</calculatedColumnFormula>
    </tableColumn>
    <tableColumn id="5" xr3:uid="{6B1227BB-1325-D043-989F-7E56DC564A4F}" name="Name" dataDxfId="29"/>
    <tableColumn id="6" xr3:uid="{7A542F32-85B5-8A42-A05B-D4687FDB5B0A}" name="Date of Birth" dataDxfId="28"/>
    <tableColumn id="7" xr3:uid="{3280A6A1-FFC5-214A-B705-BF56D39AB7A0}" name="Age" dataDxfId="27"/>
    <tableColumn id="35" xr3:uid="{0820ED58-9050-E24B-B522-CA5A218C31EA}" name="Position GU13" dataDxfId="26">
      <calculatedColumnFormula>IF(Table32[[#This Row],[Under 13?]]="Yes",
     1 + COUNTIFS(Table32[Under 13?],"Yes",Table32[Top 4 Total],"&gt;"&amp;Table32[[#This Row],[Top 4 Total]]),
     ""
)</calculatedColumnFormula>
    </tableColumn>
    <tableColumn id="34" xr3:uid="{2FAF24F4-4EBE-B549-ABD3-7EB7C1D57553}" name="Position GU15" dataDxfId="25">
      <calculatedColumnFormula>IF(Table32[[#This Row],[Under 15?]]="Yes",
     1 + COUNTIFS(Table32[Under 15?],"Yes",Table32[Top 4 Total],"&gt;"&amp;Table32[[#This Row],[Top 4 Total]]),
     ""
)</calculatedColumnFormula>
    </tableColumn>
    <tableColumn id="33" xr3:uid="{8CDB0CEE-BF42-9541-AB1A-711E6E40E489}" name="Position GU17" dataDxfId="24">
      <calculatedColumnFormula>IF(Table32[[#This Row],[Under 17?]]="Yes",
     1 + COUNTIFS(Table32[Under 17?],"Yes",Table32[Top 4 Total],"&gt;"&amp;Table32[[#This Row],[Top 4 Total]]),
     ""
)</calculatedColumnFormula>
    </tableColumn>
    <tableColumn id="32" xr3:uid="{F10A4A9A-4871-1D4F-925E-6C7A5D494261}" name="GU19 / Overall Position" dataDxfId="23">
      <calculatedColumnFormula>IF(Table32[[#This Row],[Under 19?]]="Yes",
     1 + COUNTIFS(Table32[Under 19?],"Yes",Table32[Top 4 Total],"&gt;"&amp;Table32[[#This Row],[Top 4 Total]]),
     ""
)</calculatedColumnFormula>
    </tableColumn>
    <tableColumn id="8" xr3:uid="{B1EC11D7-8B2E-8B4E-B9DF-2D9BA707538D}" name="Top 4 Total" dataDxfId="22">
      <calculatedColumnFormula array="1">SUM(LARGE((O4,Q4,S4,U4,W4,Y4,AA4,AC4,AE4,AG4,AI4),{1,2,3,4}))</calculatedColumnFormula>
    </tableColumn>
    <tableColumn id="9" xr3:uid="{E29C5949-3F06-7741-A46F-038E06524CDF}" name="1) Finishing Place" dataDxfId="21"/>
    <tableColumn id="10" xr3:uid="{3AFF59CF-FC9C-4046-AF95-079F60BABF23}" name="1) Points" dataDxfId="20">
      <calculatedColumnFormula>VLOOKUP(N4, $AN$24:$AO$28, 2, FALSE)</calculatedColumnFormula>
    </tableColumn>
    <tableColumn id="11" xr3:uid="{23CA027F-C66E-9F45-948B-3C3D03549F05}" name="2) Finishing Place" dataDxfId="19"/>
    <tableColumn id="12" xr3:uid="{BE17E2E1-9E03-B841-83E3-A69A932E76F3}" name="2) Points" dataDxfId="18">
      <calculatedColumnFormula>VLOOKUP(P4, $AK$24:$AL$44, 2, FALSE)</calculatedColumnFormula>
    </tableColumn>
    <tableColumn id="13" xr3:uid="{80E4735F-840B-584D-9439-A5066585F10B}" name="3) Finishing Place" dataDxfId="17"/>
    <tableColumn id="14" xr3:uid="{6D559D70-AFE2-4642-AAAB-2478813F331F}" name="3) Points" dataDxfId="16">
      <calculatedColumnFormula>VLOOKUP(R4, $AK$24:$AL$44, 2, FALSE)</calculatedColumnFormula>
    </tableColumn>
    <tableColumn id="15" xr3:uid="{ED4F9484-3D64-D849-8EDE-16C2484E2139}" name="4) Finishing Place" dataDxfId="15"/>
    <tableColumn id="16" xr3:uid="{41F21597-A9D3-684E-BC21-BB8662967D46}" name="4) Points" dataDxfId="14">
      <calculatedColumnFormula>VLOOKUP(T4, $AQ$24:$AR$54, 2, FALSE)</calculatedColumnFormula>
    </tableColumn>
    <tableColumn id="17" xr3:uid="{06E460D4-1940-AD4D-A8C4-96BD73825FCC}" name="5) Finishing Place" dataDxfId="13"/>
    <tableColumn id="18" xr3:uid="{22DD593B-4F8A-734C-B61E-A08C783D9E55}" name="5) Points" dataDxfId="12">
      <calculatedColumnFormula>VLOOKUP(V4, $AN$24:$AO$28, 2, FALSE)</calculatedColumnFormula>
    </tableColumn>
    <tableColumn id="19" xr3:uid="{CC8DEFEB-B562-0244-A9B0-EDB46F9B632E}" name="6) Finishing Place" dataDxfId="11"/>
    <tableColumn id="20" xr3:uid="{63FE4D76-3BF6-C043-98EC-D3AB589F70CB}" name="6) Points" dataDxfId="10">
      <calculatedColumnFormula>VLOOKUP(X4, $AQ$24:$AR$54, 2, FALSE)</calculatedColumnFormula>
    </tableColumn>
    <tableColumn id="21" xr3:uid="{772C8374-B2C6-494C-BCAC-C4041CFCD556}" name="7) Finishing Place" dataDxfId="9"/>
    <tableColumn id="22" xr3:uid="{AF178C05-0BC1-5847-8DB7-37817977CF2D}" name="7) Points" dataDxfId="8">
      <calculatedColumnFormula>VLOOKUP(Z4, $AT$24:$AU$59, 2, FALSE)</calculatedColumnFormula>
    </tableColumn>
    <tableColumn id="23" xr3:uid="{39F4A456-C294-514D-A6F6-65857ED55D90}" name="Column23" dataDxfId="7"/>
    <tableColumn id="24" xr3:uid="{07A35C4C-5214-6649-885B-EDBE4CB81A87}" name="Column24" dataDxfId="6"/>
    <tableColumn id="25" xr3:uid="{1683BEB3-9D7D-CE48-9C92-76E668B7704A}" name="8) Finishing Place" dataDxfId="5"/>
    <tableColumn id="26" xr3:uid="{2EAD855F-AA1D-6C4F-AD36-F2CEF6F5840B}" name="8) Points" dataDxfId="4">
      <calculatedColumnFormula>VLOOKUP(AD4, $AW$24:$AX$44, 2, FALSE)</calculatedColumnFormula>
    </tableColumn>
    <tableColumn id="27" xr3:uid="{F674A2AC-8551-8B47-9C6B-DFBCD41F365F}" name="9) Finishing Place" dataDxfId="3"/>
    <tableColumn id="28" xr3:uid="{DC3DFFB4-E801-F74D-AD9F-E4C44971D593}" name="9) Points" dataDxfId="2">
      <calculatedColumnFormula>VLOOKUP(AF4, $AZ$24:$BA$28, 2, FALSE)</calculatedColumnFormula>
    </tableColumn>
    <tableColumn id="29" xr3:uid="{7749A92C-64DB-6447-98D0-C3C7E7ADA08F}" name="10) Finishing Place" dataDxfId="1"/>
    <tableColumn id="30" xr3:uid="{706B6B53-6353-0043-AB61-E716466BB13E}" name="10) Points" dataDxfId="0">
      <calculatedColumnFormula>VLOOKUP(AH4, $AZ$24:$BA$28, 2, FALSE)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C0466186-D49B-0D43-A6F9-518AC2DF43CC}" name="Table2517262745" displayName="Table2517262745" ref="AQ22:AR52" totalsRowShown="0" headerRowDxfId="103" dataDxfId="102">
  <autoFilter ref="AQ22:AR52" xr:uid="{C0466186-D49B-0D43-A6F9-518AC2DF43CC}"/>
  <tableColumns count="2">
    <tableColumn id="1" xr3:uid="{910EFAC2-0A00-5245-8039-FB2F58AD6C85}" name="Select" dataDxfId="101"/>
    <tableColumn id="2" xr3:uid="{8C2623A3-A6F8-B449-B00B-54588578D2C5}" name="0" dataDxfId="10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B77B6D68-B537-FE4B-B4EC-D11D48AEE7EC}" name="Table25618282946" displayName="Table25618282946" ref="AT22:AU57" totalsRowShown="0" headerRowDxfId="99" dataDxfId="98">
  <autoFilter ref="AT22:AU57" xr:uid="{B77B6D68-B537-FE4B-B4EC-D11D48AEE7EC}"/>
  <tableColumns count="2">
    <tableColumn id="1" xr3:uid="{C69B2998-CB90-8644-84F4-FE6CC21420AD}" name="Select" dataDxfId="97"/>
    <tableColumn id="2" xr3:uid="{7F3516E8-E7C6-D44D-A76E-90447B46ADF0}" name="0" dataDxfId="96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7255DE21-0E05-734C-B559-48CAAB2AB2D7}" name="Table271930313247" displayName="Table271930313247" ref="AW22:AX42" totalsRowShown="0" headerRowDxfId="95" dataDxfId="94">
  <autoFilter ref="AW22:AX42" xr:uid="{7255DE21-0E05-734C-B559-48CAAB2AB2D7}"/>
  <tableColumns count="2">
    <tableColumn id="1" xr3:uid="{34A35804-3188-D340-BC91-DDD086615AEB}" name="Select" dataDxfId="93"/>
    <tableColumn id="2" xr3:uid="{19D82AEA-37F2-DF49-B993-7E3C35266D67}" name="0" dataDxfId="92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766EC7B4-8F9C-BC4A-B3E0-F10C2AE99B42}" name="Table47" displayName="Table47" ref="B3:AI108" totalsRowShown="0" headerRowDxfId="91" dataDxfId="90" headerRowBorderDxfId="88" tableBorderDxfId="89">
  <autoFilter ref="B3:AI108" xr:uid="{766EC7B4-8F9C-BC4A-B3E0-F10C2AE99B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</autoFilter>
  <sortState xmlns:xlrd2="http://schemas.microsoft.com/office/spreadsheetml/2017/richdata2" ref="B4:AI108">
    <sortCondition ref="F13:F108"/>
  </sortState>
  <tableColumns count="34">
    <tableColumn id="1" xr3:uid="{25D7A5D1-7877-A04C-9D49-E0FE2FB5363A}" name="Under 19?" dataDxfId="87">
      <calculatedColumnFormula>IF(OR(H4="",H4&gt;=19),"No","Yes")</calculatedColumnFormula>
    </tableColumn>
    <tableColumn id="2" xr3:uid="{3FB7C830-0286-8E41-8AEB-4217775331DF}" name="Under 17?" dataDxfId="86">
      <calculatedColumnFormula>IF(OR(H4="",H4&gt;=17),"No","Yes")</calculatedColumnFormula>
    </tableColumn>
    <tableColumn id="3" xr3:uid="{FA905B29-06F2-BE46-A1A2-D3F3DBB82412}" name="Under 15?" dataDxfId="85">
      <calculatedColumnFormula>IF(OR(H4=13, H4=14), "Yes", "No")</calculatedColumnFormula>
    </tableColumn>
    <tableColumn id="4" xr3:uid="{FF7716D2-E808-6F4D-8FD8-1B2620BAA861}" name="Under 13?" dataDxfId="84">
      <calculatedColumnFormula>IF(OR(H4="",H4&gt;=13),"No","Yes")</calculatedColumnFormula>
    </tableColumn>
    <tableColumn id="5" xr3:uid="{14151FBE-1846-8D45-BFE0-FEC74D82057B}" name="Name" dataDxfId="83"/>
    <tableColumn id="6" xr3:uid="{55F65B75-92FE-BA4D-87F3-E06407DEBBFC}" name="Date of Birth" dataDxfId="82"/>
    <tableColumn id="7" xr3:uid="{051C2947-3F70-DE42-807E-34B7D2468CF9}" name="Age" dataDxfId="81"/>
    <tableColumn id="35" xr3:uid="{11A09BBA-831A-8C4E-91A0-C0C2C7649621}" name="Position BU13" dataDxfId="80">
      <calculatedColumnFormula>IF(Table47[[#This Row],[Under 13?]]="Yes",
     1 + COUNTIFS(Table47[Under 13?],"Yes",Table47[Top 4 Total],"&gt;"&amp;Table47[[#This Row],[Top 4 Total]]),
     ""
)</calculatedColumnFormula>
    </tableColumn>
    <tableColumn id="34" xr3:uid="{77530011-F252-144D-BF0E-DDBF568DCEB1}" name="Position BU15" dataDxfId="79">
      <calculatedColumnFormula>IF(Table47[[#This Row],[Under 15?]]="Yes",
     1 + COUNTIFS(Table47[Under 15?],"Yes",Table47[Top 4 Total],"&gt;"&amp;Table47[[#This Row],[Top 4 Total]]),
     ""
)</calculatedColumnFormula>
    </tableColumn>
    <tableColumn id="33" xr3:uid="{70F20EDA-C41A-EA4E-928E-D13073C004DA}" name="Position BU17" dataDxfId="78">
      <calculatedColumnFormula>IF(Table47[[#This Row],[Under 17?]]="Yes",
     1 + COUNTIFS(Table47[Under 17?],"Yes",Table47[Top 4 Total],"&gt;"&amp;Table47[[#This Row],[Top 4 Total]]),
     ""
)</calculatedColumnFormula>
    </tableColumn>
    <tableColumn id="32" xr3:uid="{E58F755B-1840-F541-9926-38FD2778E161}" name="BU19 /Overall Position" dataDxfId="77">
      <calculatedColumnFormula>IF(Table47[[#This Row],[Under 19?]]="Yes",
     1 + COUNTIFS(Table47[Under 19?],"Yes",Table47[Top 4 Total],"&gt;"&amp;Table47[[#This Row],[Top 4 Total]]),
     ""
)</calculatedColumnFormula>
    </tableColumn>
    <tableColumn id="8" xr3:uid="{6CF9D882-0218-CF42-B0F7-CE4CAEBF96BC}" name="Top 4 Total" dataDxfId="76">
      <calculatedColumnFormula array="1">SUM(LARGE((O4,Q4,S4,U4,W4,Y4,AA4,AC4,AE4,AG4,AI4),{1,2,3,4}))</calculatedColumnFormula>
    </tableColumn>
    <tableColumn id="9" xr3:uid="{9BBE86C1-5E4C-B34E-8B4B-9AD487107657}" name="1) Finishing Place" dataDxfId="75"/>
    <tableColumn id="10" xr3:uid="{9A08C536-24EF-B345-8B50-712FE0B9518B}" name="1) Points" dataDxfId="74">
      <calculatedColumnFormula>VLOOKUP(N4, $AN$23:$AO$27, 2, FALSE)</calculatedColumnFormula>
    </tableColumn>
    <tableColumn id="11" xr3:uid="{EDAC1B06-6657-B94F-A086-9622C2BCD54A}" name="2) Finishing Place" dataDxfId="73"/>
    <tableColumn id="12" xr3:uid="{C50FBFF0-7536-7745-82EF-586557111EFE}" name="2) Points" dataDxfId="72">
      <calculatedColumnFormula>VLOOKUP(P4, $AK$23:$AL$43, 2, FALSE)</calculatedColumnFormula>
    </tableColumn>
    <tableColumn id="13" xr3:uid="{CD3C4230-DF89-EA4D-911F-6DA0BEA9AF9A}" name="3) Finishing Place" dataDxfId="71"/>
    <tableColumn id="14" xr3:uid="{B9AC9A8C-93F1-CA48-B359-A4E07D87C43E}" name="3) Points" dataDxfId="70">
      <calculatedColumnFormula>VLOOKUP(R4, $AK$23:$AL$43, 2, FALSE)</calculatedColumnFormula>
    </tableColumn>
    <tableColumn id="15" xr3:uid="{01292FAF-29B8-8046-979F-D3CD79E327B9}" name="4) Finishing Place" dataDxfId="69"/>
    <tableColumn id="16" xr3:uid="{246A791D-FDD6-834D-93CD-C801862B7AD7}" name="4) Points" dataDxfId="68">
      <calculatedColumnFormula>VLOOKUP(T4, $AQ$23:$AR$53, 2, FALSE)</calculatedColumnFormula>
    </tableColumn>
    <tableColumn id="17" xr3:uid="{F7F21E44-EC73-A540-91AB-27B10F38FE6D}" name="5) Finishing Place" dataDxfId="67"/>
    <tableColumn id="18" xr3:uid="{B6406BBF-CD37-8842-A23C-ED189A8CF5F7}" name="5) Points" dataDxfId="66">
      <calculatedColumnFormula>VLOOKUP(V4, $AN$23:$AO$27, 2, FALSE)</calculatedColumnFormula>
    </tableColumn>
    <tableColumn id="19" xr3:uid="{3C89D779-7DF8-A040-8F2B-D630B175373A}" name="6) Finishing Place" dataDxfId="65"/>
    <tableColumn id="20" xr3:uid="{AD6F8D76-72F5-1D42-AF49-95DFF3CA2A7A}" name="6) Points" dataDxfId="64">
      <calculatedColumnFormula>VLOOKUP(X4, $AQ$23:$AR$53, 2, FALSE)</calculatedColumnFormula>
    </tableColumn>
    <tableColumn id="21" xr3:uid="{2F70196E-C793-9549-B323-A2B36AF37830}" name="7) Finishing Place" dataDxfId="63"/>
    <tableColumn id="22" xr3:uid="{D6417729-C3A2-E447-AF4D-B07E5066C87A}" name="7) Points" dataDxfId="62">
      <calculatedColumnFormula>VLOOKUP(Z4, $AT$23:$AU$58, 2, FALSE)</calculatedColumnFormula>
    </tableColumn>
    <tableColumn id="23" xr3:uid="{0B441058-74A8-B743-B49D-AD81B53A7586}" name="Column23" dataDxfId="61"/>
    <tableColumn id="24" xr3:uid="{D5369448-2A6F-6140-9E46-5A5E84349B23}" name="Column24" dataDxfId="60"/>
    <tableColumn id="25" xr3:uid="{BE96E2EF-3430-6B4B-A86F-2A1AE002F07C}" name="8) Finishing Place" dataDxfId="59"/>
    <tableColumn id="26" xr3:uid="{C0F7FF64-E08C-9241-86A8-66144C6B9A10}" name="8) Points" dataDxfId="58">
      <calculatedColumnFormula>VLOOKUP(AD4, $AW$23:$AX$43, 2, FALSE)</calculatedColumnFormula>
    </tableColumn>
    <tableColumn id="27" xr3:uid="{22A5D30C-AC47-354B-B8D9-EDA7912DF4E1}" name="9) Finishing Place" dataDxfId="57"/>
    <tableColumn id="28" xr3:uid="{C95B18B5-5024-7F40-8DE6-16ECC4955D44}" name="9) Points" dataDxfId="56">
      <calculatedColumnFormula>VLOOKUP(AF4, $AZ$23:$BA$27, 2, FALSE)</calculatedColumnFormula>
    </tableColumn>
    <tableColumn id="29" xr3:uid="{F7E98AA5-99B6-C246-983F-06B838757F9C}" name="10) Finishing Place" dataDxfId="55"/>
    <tableColumn id="30" xr3:uid="{95C4B429-9ABC-A248-B0BD-D8F54A8BC7F7}" name="10) Points" dataDxfId="54">
      <calculatedColumnFormula>VLOOKUP(AH4, $AZ$23:$BA$27, 2, FALSE)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ACCC723B-9FBC-E64D-95D0-C078600B1582}" name="Table21625" displayName="Table21625" ref="AK23:AL43" totalsRowShown="0" headerRowDxfId="53" dataDxfId="52">
  <autoFilter ref="AK23:AL43" xr:uid="{ACCC723B-9FBC-E64D-95D0-C078600B1582}"/>
  <tableColumns count="2">
    <tableColumn id="1" xr3:uid="{BF844839-7FB9-2C47-B972-09633CB9F252}" name="Select" dataDxfId="51"/>
    <tableColumn id="2" xr3:uid="{867D1702-DE76-A84E-A732-B25B186CF4EF}" name="0" dataDxfId="5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31D4828C-EEC0-1F4E-8A26-0FC210CE9CE0}" name="Table25172627" displayName="Table25172627" ref="AQ23:AR53" totalsRowShown="0" headerRowDxfId="49" dataDxfId="48">
  <autoFilter ref="AQ23:AR53" xr:uid="{31D4828C-EEC0-1F4E-8A26-0FC210CE9CE0}"/>
  <tableColumns count="2">
    <tableColumn id="1" xr3:uid="{38169EF2-AEE5-6748-8B6C-2E7BDCB80ECC}" name="Select" dataDxfId="47"/>
    <tableColumn id="2" xr3:uid="{A7E401CD-CE2F-C94F-A256-D185FCAFED91}" name="0" dataDxfId="46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D72BFA7F-9994-8E4E-8D2F-175C9B9D3869}" name="Table256182829" displayName="Table256182829" ref="AT23:AU58" totalsRowShown="0" headerRowDxfId="45" dataDxfId="44">
  <autoFilter ref="AT23:AU58" xr:uid="{D72BFA7F-9994-8E4E-8D2F-175C9B9D3869}"/>
  <tableColumns count="2">
    <tableColumn id="1" xr3:uid="{675B2494-B35B-D744-9A4B-63E8580BF652}" name="Select" dataDxfId="43"/>
    <tableColumn id="2" xr3:uid="{C5F8DF90-E5AA-D84D-9802-2A238A74FB5C}" name="0" dataDxfId="42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2813C56A-CAC7-4A4F-8AC2-893702E995FA}" name="Table2719303132" displayName="Table2719303132" ref="AW23:AX43" totalsRowShown="0" headerRowDxfId="41" dataDxfId="40">
  <autoFilter ref="AW23:AX43" xr:uid="{2813C56A-CAC7-4A4F-8AC2-893702E995FA}"/>
  <tableColumns count="2">
    <tableColumn id="1" xr3:uid="{BE051643-16CD-E04B-A493-54B19969669E}" name="Select" dataDxfId="39"/>
    <tableColumn id="2" xr3:uid="{D36F1D27-4A19-3F4E-A2A3-4A9F5E309051}" name="0" dataDxfId="3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6.xml"/><Relationship Id="rId3" Type="http://schemas.openxmlformats.org/officeDocument/2006/relationships/pivotTable" Target="../pivotTables/pivotTable11.xml"/><Relationship Id="rId7" Type="http://schemas.openxmlformats.org/officeDocument/2006/relationships/pivotTable" Target="../pivotTables/pivotTable15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6" Type="http://schemas.openxmlformats.org/officeDocument/2006/relationships/pivotTable" Target="../pivotTables/pivotTable14.xml"/><Relationship Id="rId5" Type="http://schemas.openxmlformats.org/officeDocument/2006/relationships/pivotTable" Target="../pivotTables/pivotTable13.xml"/><Relationship Id="rId4" Type="http://schemas.openxmlformats.org/officeDocument/2006/relationships/pivotTable" Target="../pivotTables/pivot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122C9-46BE-204A-B2C8-F6DA6E1709C1}">
  <sheetPr>
    <tabColor theme="3" tint="-0.249977111117893"/>
  </sheetPr>
  <dimension ref="B1:W99"/>
  <sheetViews>
    <sheetView topLeftCell="A2" workbookViewId="0">
      <selection activeCell="A2" sqref="A2"/>
    </sheetView>
  </sheetViews>
  <sheetFormatPr defaultColWidth="11.42578125" defaultRowHeight="15"/>
  <cols>
    <col min="1" max="1" width="8.28515625" customWidth="1"/>
    <col min="2" max="2" width="19.85546875" hidden="1" customWidth="1"/>
    <col min="3" max="3" width="8.42578125" style="17" bestFit="1" customWidth="1"/>
    <col min="4" max="4" width="23.28515625" style="16" bestFit="1" customWidth="1"/>
    <col min="5" max="5" width="6.7109375" bestFit="1" customWidth="1"/>
    <col min="6" max="6" width="3.85546875" customWidth="1"/>
    <col min="7" max="7" width="17.140625" hidden="1" customWidth="1"/>
    <col min="8" max="8" width="8.42578125" style="17" bestFit="1" customWidth="1"/>
    <col min="9" max="9" width="23.28515625" style="18" bestFit="1" customWidth="1"/>
    <col min="10" max="10" width="6.7109375" style="12" bestFit="1" customWidth="1"/>
    <col min="11" max="11" width="3.85546875" customWidth="1"/>
    <col min="12" max="12" width="31.85546875" hidden="1" customWidth="1"/>
    <col min="13" max="13" width="8.42578125" style="17" bestFit="1" customWidth="1"/>
    <col min="14" max="14" width="42" style="18" bestFit="1" customWidth="1"/>
    <col min="15" max="15" width="6.7109375" style="12" bestFit="1" customWidth="1"/>
    <col min="16" max="16" width="6.42578125" customWidth="1"/>
    <col min="17" max="17" width="31" hidden="1" customWidth="1"/>
    <col min="18" max="18" width="8.42578125" style="17" bestFit="1" customWidth="1"/>
    <col min="19" max="19" width="36.28515625" style="16" bestFit="1" customWidth="1"/>
    <col min="20" max="20" width="6.7109375" style="17" bestFit="1" customWidth="1"/>
    <col min="21" max="22" width="3.140625" bestFit="1" customWidth="1"/>
    <col min="23" max="23" width="2.140625" bestFit="1" customWidth="1"/>
    <col min="24" max="24" width="6.28515625" bestFit="1" customWidth="1"/>
    <col min="25" max="25" width="10" bestFit="1" customWidth="1"/>
    <col min="26" max="26" width="7.7109375" bestFit="1" customWidth="1"/>
    <col min="27" max="27" width="10" bestFit="1" customWidth="1"/>
    <col min="28" max="28" width="7.28515625" bestFit="1" customWidth="1"/>
    <col min="29" max="29" width="4.85546875" bestFit="1" customWidth="1"/>
    <col min="30" max="30" width="7.28515625" bestFit="1" customWidth="1"/>
    <col min="31" max="31" width="3.28515625" bestFit="1" customWidth="1"/>
    <col min="32" max="32" width="5.28515625" bestFit="1" customWidth="1"/>
    <col min="33" max="33" width="8" bestFit="1" customWidth="1"/>
    <col min="34" max="34" width="10.42578125" bestFit="1" customWidth="1"/>
    <col min="35" max="35" width="10" bestFit="1" customWidth="1"/>
  </cols>
  <sheetData>
    <row r="1" spans="2:23" hidden="1">
      <c r="B1" s="14" t="s">
        <v>0</v>
      </c>
      <c r="C1" s="17" t="s">
        <v>1</v>
      </c>
      <c r="D1" s="39" t="s">
        <v>0</v>
      </c>
      <c r="E1" s="40" t="s">
        <v>1</v>
      </c>
      <c r="G1" s="14" t="s">
        <v>2</v>
      </c>
      <c r="H1" s="17" t="s">
        <v>1</v>
      </c>
      <c r="I1" s="39" t="s">
        <v>2</v>
      </c>
      <c r="J1" s="40" t="s">
        <v>1</v>
      </c>
      <c r="L1" s="14" t="s">
        <v>3</v>
      </c>
      <c r="M1" s="17" t="s">
        <v>1</v>
      </c>
      <c r="N1" s="39" t="s">
        <v>3</v>
      </c>
      <c r="O1" s="40" t="s">
        <v>1</v>
      </c>
      <c r="Q1" s="14" t="s">
        <v>4</v>
      </c>
      <c r="R1" t="s">
        <v>1</v>
      </c>
      <c r="S1" s="39" t="s">
        <v>4</v>
      </c>
      <c r="T1" s="41" t="s">
        <v>1</v>
      </c>
    </row>
    <row r="3" spans="2:23">
      <c r="B3" s="14" t="s">
        <v>5</v>
      </c>
      <c r="C3" s="104" t="s">
        <v>6</v>
      </c>
      <c r="D3" s="94" t="s">
        <v>5</v>
      </c>
      <c r="E3" s="103" t="s">
        <v>7</v>
      </c>
      <c r="G3" s="14" t="s">
        <v>8</v>
      </c>
      <c r="H3" s="109" t="s">
        <v>6</v>
      </c>
      <c r="I3" s="94" t="s">
        <v>9</v>
      </c>
      <c r="J3" s="103" t="s">
        <v>7</v>
      </c>
      <c r="L3" s="14" t="s">
        <v>10</v>
      </c>
      <c r="M3" s="109" t="s">
        <v>6</v>
      </c>
      <c r="N3" s="94" t="s">
        <v>11</v>
      </c>
      <c r="O3" s="105" t="s">
        <v>7</v>
      </c>
      <c r="Q3" s="14" t="s">
        <v>12</v>
      </c>
      <c r="R3" s="109" t="s">
        <v>6</v>
      </c>
      <c r="S3" s="94" t="s">
        <v>12</v>
      </c>
      <c r="T3" s="109" t="s">
        <v>7</v>
      </c>
    </row>
    <row r="4" spans="2:23">
      <c r="B4" s="15" t="s">
        <v>13</v>
      </c>
      <c r="C4" s="111">
        <v>1</v>
      </c>
      <c r="D4" s="114" t="s">
        <v>13</v>
      </c>
      <c r="E4" s="116">
        <v>165</v>
      </c>
      <c r="G4" s="15" t="s">
        <v>14</v>
      </c>
      <c r="H4" s="111">
        <v>1</v>
      </c>
      <c r="I4" s="114" t="s">
        <v>14</v>
      </c>
      <c r="J4" s="116">
        <v>575</v>
      </c>
      <c r="L4" s="15" t="s">
        <v>15</v>
      </c>
      <c r="M4" s="111">
        <v>1</v>
      </c>
      <c r="N4" s="114" t="s">
        <v>15</v>
      </c>
      <c r="O4" s="116">
        <v>900</v>
      </c>
      <c r="Q4" s="15" t="s">
        <v>16</v>
      </c>
      <c r="R4" s="106">
        <v>1</v>
      </c>
      <c r="S4" s="119" t="s">
        <v>16</v>
      </c>
      <c r="T4" s="111">
        <v>1925</v>
      </c>
    </row>
    <row r="5" spans="2:23">
      <c r="B5" s="15" t="s">
        <v>17</v>
      </c>
      <c r="C5" s="112">
        <v>2</v>
      </c>
      <c r="D5" s="15" t="s">
        <v>17</v>
      </c>
      <c r="E5" s="117">
        <v>145</v>
      </c>
      <c r="G5" s="15" t="s">
        <v>18</v>
      </c>
      <c r="H5" s="112">
        <v>2</v>
      </c>
      <c r="I5" s="15" t="s">
        <v>18</v>
      </c>
      <c r="J5" s="117">
        <v>500</v>
      </c>
      <c r="L5" s="15" t="s">
        <v>19</v>
      </c>
      <c r="M5" s="112">
        <v>2</v>
      </c>
      <c r="N5" s="15" t="s">
        <v>19</v>
      </c>
      <c r="O5" s="117">
        <v>800</v>
      </c>
      <c r="Q5" s="15" t="s">
        <v>20</v>
      </c>
      <c r="R5" s="107">
        <v>2</v>
      </c>
      <c r="S5" s="120" t="s">
        <v>20</v>
      </c>
      <c r="T5" s="112">
        <v>1700</v>
      </c>
    </row>
    <row r="6" spans="2:23">
      <c r="B6" s="15" t="s">
        <v>21</v>
      </c>
      <c r="C6" s="112">
        <v>3</v>
      </c>
      <c r="D6" s="15" t="s">
        <v>21</v>
      </c>
      <c r="E6" s="117">
        <v>40</v>
      </c>
      <c r="G6" s="15" t="s">
        <v>22</v>
      </c>
      <c r="H6" s="112">
        <v>3</v>
      </c>
      <c r="I6" s="15" t="s">
        <v>22</v>
      </c>
      <c r="J6" s="117">
        <v>300</v>
      </c>
      <c r="L6" s="15" t="s">
        <v>23</v>
      </c>
      <c r="M6" s="112">
        <v>3</v>
      </c>
      <c r="N6" s="15" t="s">
        <v>23</v>
      </c>
      <c r="O6" s="117">
        <v>600</v>
      </c>
      <c r="Q6" s="15" t="s">
        <v>15</v>
      </c>
      <c r="R6" s="107">
        <v>3</v>
      </c>
      <c r="S6" s="120" t="s">
        <v>24</v>
      </c>
      <c r="T6" s="112">
        <v>900</v>
      </c>
      <c r="W6" s="8"/>
    </row>
    <row r="7" spans="2:23">
      <c r="B7" s="15" t="s">
        <v>25</v>
      </c>
      <c r="C7" s="112">
        <v>4</v>
      </c>
      <c r="D7" s="15" t="s">
        <v>25</v>
      </c>
      <c r="E7" s="117">
        <v>30</v>
      </c>
      <c r="G7" s="15" t="s">
        <v>26</v>
      </c>
      <c r="H7" s="112">
        <v>4</v>
      </c>
      <c r="I7" s="15" t="s">
        <v>26</v>
      </c>
      <c r="J7" s="117">
        <v>225</v>
      </c>
      <c r="L7" s="15" t="s">
        <v>14</v>
      </c>
      <c r="M7" s="112">
        <v>4</v>
      </c>
      <c r="N7" s="15" t="s">
        <v>14</v>
      </c>
      <c r="O7" s="117">
        <v>575</v>
      </c>
      <c r="Q7" s="15" t="s">
        <v>24</v>
      </c>
      <c r="R7" s="107">
        <v>3</v>
      </c>
      <c r="S7" s="120" t="s">
        <v>15</v>
      </c>
      <c r="T7" s="112">
        <v>900</v>
      </c>
    </row>
    <row r="8" spans="2:23">
      <c r="B8" s="15" t="s">
        <v>27</v>
      </c>
      <c r="C8" s="112">
        <v>4</v>
      </c>
      <c r="D8" s="15" t="s">
        <v>27</v>
      </c>
      <c r="E8" s="117">
        <v>30</v>
      </c>
      <c r="G8" s="15" t="s">
        <v>28</v>
      </c>
      <c r="H8" s="112">
        <v>5</v>
      </c>
      <c r="I8" s="15" t="s">
        <v>28</v>
      </c>
      <c r="J8" s="117">
        <v>135</v>
      </c>
      <c r="L8" s="15" t="s">
        <v>18</v>
      </c>
      <c r="M8" s="112">
        <v>5</v>
      </c>
      <c r="N8" s="15" t="s">
        <v>18</v>
      </c>
      <c r="O8" s="117">
        <v>500</v>
      </c>
      <c r="Q8" s="15" t="s">
        <v>29</v>
      </c>
      <c r="R8" s="107">
        <v>5</v>
      </c>
      <c r="S8" s="120" t="s">
        <v>29</v>
      </c>
      <c r="T8" s="112">
        <v>825</v>
      </c>
    </row>
    <row r="9" spans="2:23">
      <c r="B9" s="15" t="s">
        <v>30</v>
      </c>
      <c r="C9" s="112">
        <v>6</v>
      </c>
      <c r="D9" s="15" t="s">
        <v>30</v>
      </c>
      <c r="E9" s="117">
        <v>20</v>
      </c>
      <c r="G9" s="15" t="s">
        <v>31</v>
      </c>
      <c r="H9" s="112">
        <v>6</v>
      </c>
      <c r="I9" s="15" t="s">
        <v>32</v>
      </c>
      <c r="J9" s="117">
        <v>75</v>
      </c>
      <c r="L9" s="15" t="s">
        <v>22</v>
      </c>
      <c r="M9" s="112">
        <v>6</v>
      </c>
      <c r="N9" s="15" t="s">
        <v>22</v>
      </c>
      <c r="O9" s="117">
        <v>300</v>
      </c>
      <c r="Q9" s="15" t="s">
        <v>19</v>
      </c>
      <c r="R9" s="107">
        <v>6</v>
      </c>
      <c r="S9" s="120" t="s">
        <v>19</v>
      </c>
      <c r="T9" s="112">
        <v>800</v>
      </c>
    </row>
    <row r="10" spans="2:23">
      <c r="B10" s="15" t="s">
        <v>33</v>
      </c>
      <c r="C10" s="112">
        <v>6</v>
      </c>
      <c r="D10" s="15" t="s">
        <v>33</v>
      </c>
      <c r="E10" s="117">
        <v>20</v>
      </c>
      <c r="G10" s="15" t="s">
        <v>32</v>
      </c>
      <c r="H10" s="112">
        <v>6</v>
      </c>
      <c r="I10" s="15" t="s">
        <v>31</v>
      </c>
      <c r="J10" s="117">
        <v>75</v>
      </c>
      <c r="L10" s="15" t="s">
        <v>26</v>
      </c>
      <c r="M10" s="112">
        <v>7</v>
      </c>
      <c r="N10" s="15" t="s">
        <v>26</v>
      </c>
      <c r="O10" s="117">
        <v>225</v>
      </c>
      <c r="Q10" s="15" t="s">
        <v>23</v>
      </c>
      <c r="R10" s="107">
        <v>7</v>
      </c>
      <c r="S10" s="120" t="s">
        <v>23</v>
      </c>
      <c r="T10" s="112">
        <v>600</v>
      </c>
    </row>
    <row r="11" spans="2:23">
      <c r="B11" s="15" t="s">
        <v>34</v>
      </c>
      <c r="C11" s="112">
        <v>8</v>
      </c>
      <c r="D11" s="15" t="s">
        <v>34</v>
      </c>
      <c r="E11" s="117">
        <v>15</v>
      </c>
      <c r="G11" s="15" t="s">
        <v>35</v>
      </c>
      <c r="H11" s="112">
        <v>8</v>
      </c>
      <c r="I11" s="15" t="s">
        <v>36</v>
      </c>
      <c r="J11" s="117">
        <v>50</v>
      </c>
      <c r="L11" s="15" t="s">
        <v>37</v>
      </c>
      <c r="M11" s="112">
        <v>8</v>
      </c>
      <c r="N11" s="15" t="s">
        <v>37</v>
      </c>
      <c r="O11" s="117">
        <v>200</v>
      </c>
      <c r="Q11" s="15" t="s">
        <v>14</v>
      </c>
      <c r="R11" s="107">
        <v>8</v>
      </c>
      <c r="S11" s="120" t="s">
        <v>14</v>
      </c>
      <c r="T11" s="112">
        <v>575</v>
      </c>
    </row>
    <row r="12" spans="2:23">
      <c r="B12" s="15" t="s">
        <v>38</v>
      </c>
      <c r="C12" s="112">
        <v>9</v>
      </c>
      <c r="D12" s="15" t="s">
        <v>39</v>
      </c>
      <c r="E12" s="117">
        <v>10</v>
      </c>
      <c r="G12" s="15" t="s">
        <v>40</v>
      </c>
      <c r="H12" s="112">
        <v>8</v>
      </c>
      <c r="I12" s="15" t="s">
        <v>40</v>
      </c>
      <c r="J12" s="117">
        <v>50</v>
      </c>
      <c r="L12" s="15" t="s">
        <v>41</v>
      </c>
      <c r="M12" s="112">
        <v>9</v>
      </c>
      <c r="N12" s="15" t="s">
        <v>42</v>
      </c>
      <c r="O12" s="117">
        <v>175</v>
      </c>
      <c r="Q12" s="15" t="s">
        <v>18</v>
      </c>
      <c r="R12" s="107">
        <v>9</v>
      </c>
      <c r="S12" s="120" t="s">
        <v>18</v>
      </c>
      <c r="T12" s="112">
        <v>500</v>
      </c>
    </row>
    <row r="13" spans="2:23">
      <c r="B13" s="15" t="s">
        <v>43</v>
      </c>
      <c r="C13" s="112">
        <v>9</v>
      </c>
      <c r="D13" s="15" t="s">
        <v>43</v>
      </c>
      <c r="E13" s="117">
        <v>10</v>
      </c>
      <c r="G13" s="15" t="s">
        <v>36</v>
      </c>
      <c r="H13" s="112">
        <v>8</v>
      </c>
      <c r="I13" s="15" t="s">
        <v>35</v>
      </c>
      <c r="J13" s="117">
        <v>50</v>
      </c>
      <c r="L13" s="15" t="s">
        <v>42</v>
      </c>
      <c r="M13" s="112">
        <v>9</v>
      </c>
      <c r="N13" s="15" t="s">
        <v>41</v>
      </c>
      <c r="O13" s="117">
        <v>175</v>
      </c>
      <c r="Q13" s="15" t="s">
        <v>22</v>
      </c>
      <c r="R13" s="107">
        <v>10</v>
      </c>
      <c r="S13" s="120" t="s">
        <v>22</v>
      </c>
      <c r="T13" s="112">
        <v>300</v>
      </c>
    </row>
    <row r="14" spans="2:23">
      <c r="B14" s="15" t="s">
        <v>39</v>
      </c>
      <c r="C14" s="112">
        <v>9</v>
      </c>
      <c r="D14" s="15" t="s">
        <v>44</v>
      </c>
      <c r="E14" s="117">
        <v>10</v>
      </c>
      <c r="G14" s="15" t="s">
        <v>45</v>
      </c>
      <c r="H14" s="112">
        <v>11</v>
      </c>
      <c r="I14" s="15" t="s">
        <v>46</v>
      </c>
      <c r="J14" s="117">
        <v>0</v>
      </c>
      <c r="L14" s="15" t="s">
        <v>13</v>
      </c>
      <c r="M14" s="112">
        <v>11</v>
      </c>
      <c r="N14" s="15" t="s">
        <v>13</v>
      </c>
      <c r="O14" s="117">
        <v>165</v>
      </c>
      <c r="Q14" s="15" t="s">
        <v>26</v>
      </c>
      <c r="R14" s="107">
        <v>11</v>
      </c>
      <c r="S14" s="120" t="s">
        <v>26</v>
      </c>
      <c r="T14" s="112">
        <v>225</v>
      </c>
    </row>
    <row r="15" spans="2:23">
      <c r="B15" s="15" t="s">
        <v>44</v>
      </c>
      <c r="C15" s="112">
        <v>9</v>
      </c>
      <c r="D15" s="15" t="s">
        <v>38</v>
      </c>
      <c r="E15" s="117">
        <v>10</v>
      </c>
      <c r="G15" s="15" t="s">
        <v>47</v>
      </c>
      <c r="H15" s="112">
        <v>11</v>
      </c>
      <c r="I15" s="15" t="s">
        <v>47</v>
      </c>
      <c r="J15" s="117">
        <v>0</v>
      </c>
      <c r="L15" s="15" t="s">
        <v>17</v>
      </c>
      <c r="M15" s="112">
        <v>12</v>
      </c>
      <c r="N15" s="15" t="s">
        <v>17</v>
      </c>
      <c r="O15" s="117">
        <v>145</v>
      </c>
      <c r="Q15" s="15" t="s">
        <v>37</v>
      </c>
      <c r="R15" s="107">
        <v>12</v>
      </c>
      <c r="S15" s="120" t="s">
        <v>37</v>
      </c>
      <c r="T15" s="112">
        <v>200</v>
      </c>
    </row>
    <row r="16" spans="2:23">
      <c r="B16" s="15" t="s">
        <v>48</v>
      </c>
      <c r="C16" s="112">
        <v>13</v>
      </c>
      <c r="D16" s="15" t="s">
        <v>48</v>
      </c>
      <c r="E16" s="117">
        <v>5</v>
      </c>
      <c r="G16" s="15" t="s">
        <v>49</v>
      </c>
      <c r="H16" s="112">
        <v>11</v>
      </c>
      <c r="I16" s="15" t="s">
        <v>50</v>
      </c>
      <c r="J16" s="117">
        <v>0</v>
      </c>
      <c r="L16" s="15" t="s">
        <v>28</v>
      </c>
      <c r="M16" s="112">
        <v>13</v>
      </c>
      <c r="N16" s="15" t="s">
        <v>28</v>
      </c>
      <c r="O16" s="117">
        <v>135</v>
      </c>
      <c r="Q16" s="15" t="s">
        <v>51</v>
      </c>
      <c r="R16" s="107">
        <v>12</v>
      </c>
      <c r="S16" s="120" t="s">
        <v>51</v>
      </c>
      <c r="T16" s="112">
        <v>200</v>
      </c>
    </row>
    <row r="17" spans="2:20">
      <c r="B17" s="15" t="s">
        <v>52</v>
      </c>
      <c r="C17" s="112">
        <v>13</v>
      </c>
      <c r="D17" s="15" t="s">
        <v>52</v>
      </c>
      <c r="E17" s="117">
        <v>5</v>
      </c>
      <c r="G17" s="15" t="s">
        <v>53</v>
      </c>
      <c r="H17" s="112">
        <v>11</v>
      </c>
      <c r="I17" s="15" t="s">
        <v>49</v>
      </c>
      <c r="J17" s="117">
        <v>0</v>
      </c>
      <c r="L17" s="15" t="s">
        <v>54</v>
      </c>
      <c r="M17" s="112">
        <v>14</v>
      </c>
      <c r="N17" s="15" t="s">
        <v>54</v>
      </c>
      <c r="O17" s="117">
        <v>100</v>
      </c>
      <c r="Q17" s="15" t="s">
        <v>41</v>
      </c>
      <c r="R17" s="107">
        <v>14</v>
      </c>
      <c r="S17" s="120" t="s">
        <v>42</v>
      </c>
      <c r="T17" s="112">
        <v>175</v>
      </c>
    </row>
    <row r="18" spans="2:20">
      <c r="B18" s="15" t="s">
        <v>55</v>
      </c>
      <c r="C18" s="112">
        <v>15</v>
      </c>
      <c r="D18" s="15" t="s">
        <v>56</v>
      </c>
      <c r="E18" s="117">
        <v>0</v>
      </c>
      <c r="G18" s="15" t="s">
        <v>57</v>
      </c>
      <c r="H18" s="112">
        <v>11</v>
      </c>
      <c r="I18" s="15" t="s">
        <v>53</v>
      </c>
      <c r="J18" s="117">
        <v>0</v>
      </c>
      <c r="L18" s="15" t="s">
        <v>58</v>
      </c>
      <c r="M18" s="112">
        <v>15</v>
      </c>
      <c r="N18" s="15" t="s">
        <v>59</v>
      </c>
      <c r="O18" s="117">
        <v>75</v>
      </c>
      <c r="Q18" s="15" t="s">
        <v>42</v>
      </c>
      <c r="R18" s="107">
        <v>14</v>
      </c>
      <c r="S18" s="120" t="s">
        <v>41</v>
      </c>
      <c r="T18" s="112">
        <v>175</v>
      </c>
    </row>
    <row r="19" spans="2:20">
      <c r="B19" s="15" t="s">
        <v>60</v>
      </c>
      <c r="C19" s="112">
        <v>15</v>
      </c>
      <c r="D19" s="15" t="s">
        <v>60</v>
      </c>
      <c r="E19" s="117">
        <v>0</v>
      </c>
      <c r="G19" s="15" t="s">
        <v>61</v>
      </c>
      <c r="H19" s="112">
        <v>11</v>
      </c>
      <c r="I19" s="15" t="s">
        <v>62</v>
      </c>
      <c r="J19" s="117">
        <v>0</v>
      </c>
      <c r="L19" s="15" t="s">
        <v>32</v>
      </c>
      <c r="M19" s="112">
        <v>15</v>
      </c>
      <c r="N19" s="15" t="s">
        <v>31</v>
      </c>
      <c r="O19" s="117">
        <v>75</v>
      </c>
      <c r="Q19" s="15" t="s">
        <v>13</v>
      </c>
      <c r="R19" s="107">
        <v>16</v>
      </c>
      <c r="S19" s="120" t="s">
        <v>13</v>
      </c>
      <c r="T19" s="112">
        <v>165</v>
      </c>
    </row>
    <row r="20" spans="2:20">
      <c r="B20" s="15" t="s">
        <v>63</v>
      </c>
      <c r="C20" s="112">
        <v>15</v>
      </c>
      <c r="D20" s="15" t="s">
        <v>55</v>
      </c>
      <c r="E20" s="117">
        <v>0</v>
      </c>
      <c r="G20" s="15" t="s">
        <v>62</v>
      </c>
      <c r="H20" s="112">
        <v>11</v>
      </c>
      <c r="I20" s="15" t="s">
        <v>64</v>
      </c>
      <c r="J20" s="117">
        <v>0</v>
      </c>
      <c r="L20" s="15" t="s">
        <v>59</v>
      </c>
      <c r="M20" s="112">
        <v>15</v>
      </c>
      <c r="N20" s="15" t="s">
        <v>32</v>
      </c>
      <c r="O20" s="117">
        <v>75</v>
      </c>
      <c r="Q20" s="15" t="s">
        <v>17</v>
      </c>
      <c r="R20" s="107">
        <v>17</v>
      </c>
      <c r="S20" s="120" t="s">
        <v>17</v>
      </c>
      <c r="T20" s="112">
        <v>145</v>
      </c>
    </row>
    <row r="21" spans="2:20">
      <c r="B21" s="15" t="s">
        <v>56</v>
      </c>
      <c r="C21" s="113">
        <v>15</v>
      </c>
      <c r="D21" s="115" t="s">
        <v>63</v>
      </c>
      <c r="E21" s="118">
        <v>0</v>
      </c>
      <c r="G21" s="15" t="s">
        <v>64</v>
      </c>
      <c r="H21" s="112">
        <v>11</v>
      </c>
      <c r="I21" s="15" t="s">
        <v>57</v>
      </c>
      <c r="J21" s="117">
        <v>0</v>
      </c>
      <c r="L21" s="15" t="s">
        <v>31</v>
      </c>
      <c r="M21" s="112">
        <v>15</v>
      </c>
      <c r="N21" s="15" t="s">
        <v>58</v>
      </c>
      <c r="O21" s="117">
        <v>75</v>
      </c>
      <c r="Q21" s="15" t="s">
        <v>28</v>
      </c>
      <c r="R21" s="107">
        <v>18</v>
      </c>
      <c r="S21" s="120" t="s">
        <v>28</v>
      </c>
      <c r="T21" s="112">
        <v>135</v>
      </c>
    </row>
    <row r="22" spans="2:20">
      <c r="C22"/>
      <c r="G22" s="15" t="s">
        <v>50</v>
      </c>
      <c r="H22" s="112">
        <v>11</v>
      </c>
      <c r="I22" s="15" t="s">
        <v>61</v>
      </c>
      <c r="J22" s="117">
        <v>0</v>
      </c>
      <c r="L22" s="15" t="s">
        <v>35</v>
      </c>
      <c r="M22" s="112">
        <v>19</v>
      </c>
      <c r="N22" s="15" t="s">
        <v>35</v>
      </c>
      <c r="O22" s="117">
        <v>50</v>
      </c>
      <c r="Q22" s="15" t="s">
        <v>65</v>
      </c>
      <c r="R22" s="107">
        <v>19</v>
      </c>
      <c r="S22" s="120" t="s">
        <v>65</v>
      </c>
      <c r="T22" s="112">
        <v>125</v>
      </c>
    </row>
    <row r="23" spans="2:20">
      <c r="C23"/>
      <c r="G23" s="15" t="s">
        <v>46</v>
      </c>
      <c r="H23" s="113">
        <v>11</v>
      </c>
      <c r="I23" s="115" t="s">
        <v>45</v>
      </c>
      <c r="J23" s="118">
        <v>0</v>
      </c>
      <c r="L23" s="15" t="s">
        <v>36</v>
      </c>
      <c r="M23" s="112">
        <v>19</v>
      </c>
      <c r="N23" s="15" t="s">
        <v>40</v>
      </c>
      <c r="O23" s="117">
        <v>50</v>
      </c>
      <c r="Q23" s="15" t="s">
        <v>66</v>
      </c>
      <c r="R23" s="107">
        <v>20</v>
      </c>
      <c r="S23" s="120" t="s">
        <v>54</v>
      </c>
      <c r="T23" s="112">
        <v>100</v>
      </c>
    </row>
    <row r="24" spans="2:20">
      <c r="C24"/>
      <c r="H24"/>
      <c r="I24"/>
      <c r="J24"/>
      <c r="L24" s="15" t="s">
        <v>40</v>
      </c>
      <c r="M24" s="112">
        <v>19</v>
      </c>
      <c r="N24" s="15" t="s">
        <v>36</v>
      </c>
      <c r="O24" s="117">
        <v>50</v>
      </c>
      <c r="Q24" s="15" t="s">
        <v>54</v>
      </c>
      <c r="R24" s="107">
        <v>20</v>
      </c>
      <c r="S24" s="120" t="s">
        <v>67</v>
      </c>
      <c r="T24" s="112">
        <v>100</v>
      </c>
    </row>
    <row r="25" spans="2:20">
      <c r="C25"/>
      <c r="H25"/>
      <c r="I25"/>
      <c r="J25"/>
      <c r="L25" s="15" t="s">
        <v>21</v>
      </c>
      <c r="M25" s="112">
        <v>22</v>
      </c>
      <c r="N25" s="15" t="s">
        <v>21</v>
      </c>
      <c r="O25" s="117">
        <v>40</v>
      </c>
      <c r="Q25" s="15" t="s">
        <v>67</v>
      </c>
      <c r="R25" s="107">
        <v>20</v>
      </c>
      <c r="S25" s="120" t="s">
        <v>66</v>
      </c>
      <c r="T25" s="112">
        <v>100</v>
      </c>
    </row>
    <row r="26" spans="2:20">
      <c r="C26"/>
      <c r="H26"/>
      <c r="I26"/>
      <c r="J26"/>
      <c r="L26" s="15" t="s">
        <v>25</v>
      </c>
      <c r="M26" s="112">
        <v>23</v>
      </c>
      <c r="N26" s="15" t="s">
        <v>25</v>
      </c>
      <c r="O26" s="117">
        <v>30</v>
      </c>
      <c r="Q26" s="15" t="s">
        <v>58</v>
      </c>
      <c r="R26" s="107">
        <v>23</v>
      </c>
      <c r="S26" s="120" t="s">
        <v>59</v>
      </c>
      <c r="T26" s="112">
        <v>75</v>
      </c>
    </row>
    <row r="27" spans="2:20">
      <c r="C27"/>
      <c r="H27"/>
      <c r="I27"/>
      <c r="J27"/>
      <c r="L27" s="15" t="s">
        <v>27</v>
      </c>
      <c r="M27" s="112">
        <v>23</v>
      </c>
      <c r="N27" s="15" t="s">
        <v>27</v>
      </c>
      <c r="O27" s="117">
        <v>30</v>
      </c>
      <c r="Q27" s="15" t="s">
        <v>68</v>
      </c>
      <c r="R27" s="107">
        <v>23</v>
      </c>
      <c r="S27" s="120" t="s">
        <v>31</v>
      </c>
      <c r="T27" s="112">
        <v>75</v>
      </c>
    </row>
    <row r="28" spans="2:20">
      <c r="C28"/>
      <c r="H28"/>
      <c r="I28"/>
      <c r="J28"/>
      <c r="L28" s="15" t="s">
        <v>33</v>
      </c>
      <c r="M28" s="112">
        <v>25</v>
      </c>
      <c r="N28" s="15" t="s">
        <v>33</v>
      </c>
      <c r="O28" s="117">
        <v>20</v>
      </c>
      <c r="Q28" s="15" t="s">
        <v>31</v>
      </c>
      <c r="R28" s="107">
        <v>23</v>
      </c>
      <c r="S28" s="120" t="s">
        <v>68</v>
      </c>
      <c r="T28" s="112">
        <v>75</v>
      </c>
    </row>
    <row r="29" spans="2:20">
      <c r="C29"/>
      <c r="H29"/>
      <c r="I29"/>
      <c r="J29"/>
      <c r="L29" s="15" t="s">
        <v>30</v>
      </c>
      <c r="M29" s="112">
        <v>25</v>
      </c>
      <c r="N29" s="15" t="s">
        <v>30</v>
      </c>
      <c r="O29" s="117">
        <v>20</v>
      </c>
      <c r="Q29" s="15" t="s">
        <v>32</v>
      </c>
      <c r="R29" s="107">
        <v>23</v>
      </c>
      <c r="S29" s="120" t="s">
        <v>32</v>
      </c>
      <c r="T29" s="112">
        <v>75</v>
      </c>
    </row>
    <row r="30" spans="2:20">
      <c r="H30"/>
      <c r="I30"/>
      <c r="J30"/>
      <c r="L30" s="15" t="s">
        <v>34</v>
      </c>
      <c r="M30" s="112">
        <v>27</v>
      </c>
      <c r="N30" s="15" t="s">
        <v>34</v>
      </c>
      <c r="O30" s="117">
        <v>15</v>
      </c>
      <c r="Q30" s="15" t="s">
        <v>59</v>
      </c>
      <c r="R30" s="107">
        <v>23</v>
      </c>
      <c r="S30" s="120" t="s">
        <v>58</v>
      </c>
      <c r="T30" s="112">
        <v>75</v>
      </c>
    </row>
    <row r="31" spans="2:20">
      <c r="H31"/>
      <c r="I31"/>
      <c r="J31"/>
      <c r="L31" s="15" t="s">
        <v>38</v>
      </c>
      <c r="M31" s="112">
        <v>28</v>
      </c>
      <c r="N31" s="15" t="s">
        <v>43</v>
      </c>
      <c r="O31" s="117">
        <v>10</v>
      </c>
      <c r="Q31" s="15" t="s">
        <v>36</v>
      </c>
      <c r="R31" s="107">
        <v>28</v>
      </c>
      <c r="S31" s="120" t="s">
        <v>40</v>
      </c>
      <c r="T31" s="112">
        <v>50</v>
      </c>
    </row>
    <row r="32" spans="2:20">
      <c r="H32"/>
      <c r="I32"/>
      <c r="J32"/>
      <c r="L32" s="15" t="s">
        <v>44</v>
      </c>
      <c r="M32" s="112">
        <v>28</v>
      </c>
      <c r="N32" s="15" t="s">
        <v>38</v>
      </c>
      <c r="O32" s="117">
        <v>10</v>
      </c>
      <c r="Q32" s="15" t="s">
        <v>35</v>
      </c>
      <c r="R32" s="107">
        <v>28</v>
      </c>
      <c r="S32" s="120" t="s">
        <v>35</v>
      </c>
      <c r="T32" s="112">
        <v>50</v>
      </c>
    </row>
    <row r="33" spans="8:20">
      <c r="H33"/>
      <c r="I33"/>
      <c r="J33"/>
      <c r="L33" s="15" t="s">
        <v>39</v>
      </c>
      <c r="M33" s="112">
        <v>28</v>
      </c>
      <c r="N33" s="15" t="s">
        <v>39</v>
      </c>
      <c r="O33" s="117">
        <v>10</v>
      </c>
      <c r="Q33" s="15" t="s">
        <v>40</v>
      </c>
      <c r="R33" s="107">
        <v>28</v>
      </c>
      <c r="S33" s="120" t="s">
        <v>36</v>
      </c>
      <c r="T33" s="112">
        <v>50</v>
      </c>
    </row>
    <row r="34" spans="8:20">
      <c r="H34"/>
      <c r="I34"/>
      <c r="J34"/>
      <c r="L34" s="15" t="s">
        <v>43</v>
      </c>
      <c r="M34" s="112">
        <v>28</v>
      </c>
      <c r="N34" s="15" t="s">
        <v>44</v>
      </c>
      <c r="O34" s="117">
        <v>10</v>
      </c>
      <c r="Q34" s="15" t="s">
        <v>21</v>
      </c>
      <c r="R34" s="107">
        <v>31</v>
      </c>
      <c r="S34" s="120" t="s">
        <v>21</v>
      </c>
      <c r="T34" s="112">
        <v>40</v>
      </c>
    </row>
    <row r="35" spans="8:20">
      <c r="H35"/>
      <c r="I35"/>
      <c r="J35"/>
      <c r="L35" s="15" t="s">
        <v>48</v>
      </c>
      <c r="M35" s="112">
        <v>32</v>
      </c>
      <c r="N35" s="15" t="s">
        <v>52</v>
      </c>
      <c r="O35" s="117">
        <v>5</v>
      </c>
      <c r="Q35" s="15" t="s">
        <v>25</v>
      </c>
      <c r="R35" s="107">
        <v>32</v>
      </c>
      <c r="S35" s="120" t="s">
        <v>27</v>
      </c>
      <c r="T35" s="112">
        <v>30</v>
      </c>
    </row>
    <row r="36" spans="8:20">
      <c r="H36"/>
      <c r="I36"/>
      <c r="J36"/>
      <c r="L36" s="15" t="s">
        <v>52</v>
      </c>
      <c r="M36" s="112">
        <v>32</v>
      </c>
      <c r="N36" s="15" t="s">
        <v>48</v>
      </c>
      <c r="O36" s="117">
        <v>5</v>
      </c>
      <c r="Q36" s="15" t="s">
        <v>27</v>
      </c>
      <c r="R36" s="107">
        <v>32</v>
      </c>
      <c r="S36" s="120" t="s">
        <v>25</v>
      </c>
      <c r="T36" s="112">
        <v>30</v>
      </c>
    </row>
    <row r="37" spans="8:20">
      <c r="I37" s="16"/>
      <c r="J37"/>
      <c r="L37" s="15" t="s">
        <v>56</v>
      </c>
      <c r="M37" s="112">
        <v>34</v>
      </c>
      <c r="N37" s="15" t="s">
        <v>45</v>
      </c>
      <c r="O37" s="117">
        <v>0</v>
      </c>
      <c r="Q37" s="15" t="s">
        <v>33</v>
      </c>
      <c r="R37" s="107">
        <v>34</v>
      </c>
      <c r="S37" s="120" t="s">
        <v>33</v>
      </c>
      <c r="T37" s="112">
        <v>20</v>
      </c>
    </row>
    <row r="38" spans="8:20">
      <c r="I38" s="16"/>
      <c r="J38"/>
      <c r="L38" s="15" t="s">
        <v>50</v>
      </c>
      <c r="M38" s="112">
        <v>34</v>
      </c>
      <c r="N38" s="15" t="s">
        <v>63</v>
      </c>
      <c r="O38" s="117">
        <v>0</v>
      </c>
      <c r="Q38" s="15" t="s">
        <v>30</v>
      </c>
      <c r="R38" s="107">
        <v>34</v>
      </c>
      <c r="S38" s="120" t="s">
        <v>30</v>
      </c>
      <c r="T38" s="112">
        <v>20</v>
      </c>
    </row>
    <row r="39" spans="8:20">
      <c r="I39" s="16"/>
      <c r="J39"/>
      <c r="L39" s="15" t="s">
        <v>53</v>
      </c>
      <c r="M39" s="112">
        <v>34</v>
      </c>
      <c r="N39" s="15" t="s">
        <v>62</v>
      </c>
      <c r="O39" s="117">
        <v>0</v>
      </c>
      <c r="Q39" s="15" t="s">
        <v>34</v>
      </c>
      <c r="R39" s="107">
        <v>36</v>
      </c>
      <c r="S39" s="120" t="s">
        <v>34</v>
      </c>
      <c r="T39" s="112">
        <v>15</v>
      </c>
    </row>
    <row r="40" spans="8:20">
      <c r="I40" s="16"/>
      <c r="J40"/>
      <c r="L40" s="15" t="s">
        <v>46</v>
      </c>
      <c r="M40" s="112">
        <v>34</v>
      </c>
      <c r="N40" s="15" t="s">
        <v>64</v>
      </c>
      <c r="O40" s="117">
        <v>0</v>
      </c>
      <c r="Q40" s="15" t="s">
        <v>44</v>
      </c>
      <c r="R40" s="107">
        <v>37</v>
      </c>
      <c r="S40" s="120" t="s">
        <v>43</v>
      </c>
      <c r="T40" s="112">
        <v>10</v>
      </c>
    </row>
    <row r="41" spans="8:20">
      <c r="I41" s="16"/>
      <c r="J41"/>
      <c r="L41" s="15" t="s">
        <v>60</v>
      </c>
      <c r="M41" s="112">
        <v>34</v>
      </c>
      <c r="N41" s="15" t="s">
        <v>61</v>
      </c>
      <c r="O41" s="117">
        <v>0</v>
      </c>
      <c r="Q41" s="15" t="s">
        <v>39</v>
      </c>
      <c r="R41" s="107">
        <v>37</v>
      </c>
      <c r="S41" s="120" t="s">
        <v>39</v>
      </c>
      <c r="T41" s="112">
        <v>10</v>
      </c>
    </row>
    <row r="42" spans="8:20">
      <c r="I42" s="16"/>
      <c r="J42"/>
      <c r="L42" s="15" t="s">
        <v>62</v>
      </c>
      <c r="M42" s="112">
        <v>34</v>
      </c>
      <c r="N42" s="15" t="s">
        <v>55</v>
      </c>
      <c r="O42" s="117">
        <v>0</v>
      </c>
      <c r="Q42" s="15" t="s">
        <v>43</v>
      </c>
      <c r="R42" s="107">
        <v>37</v>
      </c>
      <c r="S42" s="120" t="s">
        <v>38</v>
      </c>
      <c r="T42" s="112">
        <v>10</v>
      </c>
    </row>
    <row r="43" spans="8:20">
      <c r="I43" s="16"/>
      <c r="J43"/>
      <c r="L43" s="15" t="s">
        <v>57</v>
      </c>
      <c r="M43" s="112">
        <v>34</v>
      </c>
      <c r="N43" s="15" t="s">
        <v>46</v>
      </c>
      <c r="O43" s="117">
        <v>0</v>
      </c>
      <c r="Q43" s="15" t="s">
        <v>38</v>
      </c>
      <c r="R43" s="107">
        <v>37</v>
      </c>
      <c r="S43" s="120" t="s">
        <v>44</v>
      </c>
      <c r="T43" s="112">
        <v>10</v>
      </c>
    </row>
    <row r="44" spans="8:20">
      <c r="I44" s="16"/>
      <c r="J44"/>
      <c r="L44" s="15" t="s">
        <v>47</v>
      </c>
      <c r="M44" s="112">
        <v>34</v>
      </c>
      <c r="N44" s="15" t="s">
        <v>60</v>
      </c>
      <c r="O44" s="117">
        <v>0</v>
      </c>
      <c r="Q44" s="15" t="s">
        <v>48</v>
      </c>
      <c r="R44" s="107">
        <v>41</v>
      </c>
      <c r="S44" s="120" t="s">
        <v>52</v>
      </c>
      <c r="T44" s="112">
        <v>5</v>
      </c>
    </row>
    <row r="45" spans="8:20">
      <c r="I45" s="16"/>
      <c r="J45"/>
      <c r="L45" s="15" t="s">
        <v>55</v>
      </c>
      <c r="M45" s="112">
        <v>34</v>
      </c>
      <c r="N45" s="15" t="s">
        <v>47</v>
      </c>
      <c r="O45" s="117">
        <v>0</v>
      </c>
      <c r="Q45" s="15" t="s">
        <v>52</v>
      </c>
      <c r="R45" s="107">
        <v>41</v>
      </c>
      <c r="S45" s="120" t="s">
        <v>48</v>
      </c>
      <c r="T45" s="112">
        <v>5</v>
      </c>
    </row>
    <row r="46" spans="8:20">
      <c r="I46" s="16"/>
      <c r="J46"/>
      <c r="L46" s="15" t="s">
        <v>49</v>
      </c>
      <c r="M46" s="112">
        <v>34</v>
      </c>
      <c r="N46" s="15" t="s">
        <v>49</v>
      </c>
      <c r="O46" s="117">
        <v>0</v>
      </c>
      <c r="Q46" s="15" t="s">
        <v>56</v>
      </c>
      <c r="R46" s="107">
        <v>43</v>
      </c>
      <c r="S46" s="120" t="s">
        <v>63</v>
      </c>
      <c r="T46" s="112">
        <v>0</v>
      </c>
    </row>
    <row r="47" spans="8:20">
      <c r="I47" s="16"/>
      <c r="J47"/>
      <c r="L47" s="15" t="s">
        <v>45</v>
      </c>
      <c r="M47" s="112">
        <v>34</v>
      </c>
      <c r="N47" s="15" t="s">
        <v>53</v>
      </c>
      <c r="O47" s="117">
        <v>0</v>
      </c>
      <c r="Q47" s="15" t="s">
        <v>63</v>
      </c>
      <c r="R47" s="107">
        <v>43</v>
      </c>
      <c r="S47" s="120" t="s">
        <v>45</v>
      </c>
      <c r="T47" s="112">
        <v>0</v>
      </c>
    </row>
    <row r="48" spans="8:20">
      <c r="I48" s="16"/>
      <c r="J48"/>
      <c r="L48" s="15" t="s">
        <v>63</v>
      </c>
      <c r="M48" s="112">
        <v>34</v>
      </c>
      <c r="N48" s="15" t="s">
        <v>57</v>
      </c>
      <c r="O48" s="117">
        <v>0</v>
      </c>
      <c r="Q48" s="15" t="s">
        <v>55</v>
      </c>
      <c r="R48" s="107">
        <v>43</v>
      </c>
      <c r="S48" s="120" t="s">
        <v>64</v>
      </c>
      <c r="T48" s="112">
        <v>0</v>
      </c>
    </row>
    <row r="49" spans="9:20">
      <c r="I49" s="16"/>
      <c r="J49"/>
      <c r="L49" s="15" t="s">
        <v>64</v>
      </c>
      <c r="M49" s="112">
        <v>34</v>
      </c>
      <c r="N49" s="15" t="s">
        <v>50</v>
      </c>
      <c r="O49" s="117">
        <v>0</v>
      </c>
      <c r="Q49" s="15" t="s">
        <v>46</v>
      </c>
      <c r="R49" s="107">
        <v>43</v>
      </c>
      <c r="S49" s="120" t="s">
        <v>55</v>
      </c>
      <c r="T49" s="112">
        <v>0</v>
      </c>
    </row>
    <row r="50" spans="9:20">
      <c r="I50" s="16"/>
      <c r="J50"/>
      <c r="L50" s="15" t="s">
        <v>61</v>
      </c>
      <c r="M50" s="113">
        <v>34</v>
      </c>
      <c r="N50" s="115" t="s">
        <v>56</v>
      </c>
      <c r="O50" s="118">
        <v>0</v>
      </c>
      <c r="Q50" s="15" t="s">
        <v>60</v>
      </c>
      <c r="R50" s="107">
        <v>43</v>
      </c>
      <c r="S50" s="120" t="s">
        <v>47</v>
      </c>
      <c r="T50" s="112">
        <v>0</v>
      </c>
    </row>
    <row r="51" spans="9:20">
      <c r="I51" s="16"/>
      <c r="J51"/>
      <c r="M51"/>
      <c r="N51" s="16"/>
      <c r="O51"/>
      <c r="Q51" s="15" t="s">
        <v>62</v>
      </c>
      <c r="R51" s="107">
        <v>43</v>
      </c>
      <c r="S51" s="120" t="s">
        <v>61</v>
      </c>
      <c r="T51" s="112">
        <v>0</v>
      </c>
    </row>
    <row r="52" spans="9:20">
      <c r="I52" s="16"/>
      <c r="J52"/>
      <c r="M52"/>
      <c r="N52" s="16"/>
      <c r="O52"/>
      <c r="Q52" s="15" t="s">
        <v>50</v>
      </c>
      <c r="R52" s="107">
        <v>43</v>
      </c>
      <c r="S52" s="120" t="s">
        <v>46</v>
      </c>
      <c r="T52" s="112">
        <v>0</v>
      </c>
    </row>
    <row r="53" spans="9:20">
      <c r="I53" s="16"/>
      <c r="J53"/>
      <c r="M53"/>
      <c r="N53" s="16"/>
      <c r="Q53" s="15" t="s">
        <v>64</v>
      </c>
      <c r="R53" s="107">
        <v>43</v>
      </c>
      <c r="S53" s="120" t="s">
        <v>60</v>
      </c>
      <c r="T53" s="112">
        <v>0</v>
      </c>
    </row>
    <row r="54" spans="9:20">
      <c r="I54" s="16"/>
      <c r="J54"/>
      <c r="M54"/>
      <c r="N54" s="16"/>
      <c r="Q54" s="15" t="s">
        <v>57</v>
      </c>
      <c r="R54" s="107">
        <v>43</v>
      </c>
      <c r="S54" s="120" t="s">
        <v>62</v>
      </c>
      <c r="T54" s="112">
        <v>0</v>
      </c>
    </row>
    <row r="55" spans="9:20">
      <c r="M55"/>
      <c r="Q55" s="15" t="s">
        <v>45</v>
      </c>
      <c r="R55" s="107">
        <v>43</v>
      </c>
      <c r="S55" s="120" t="s">
        <v>49</v>
      </c>
      <c r="T55" s="112">
        <v>0</v>
      </c>
    </row>
    <row r="56" spans="9:20">
      <c r="M56"/>
      <c r="Q56" s="15" t="s">
        <v>53</v>
      </c>
      <c r="R56" s="107">
        <v>43</v>
      </c>
      <c r="S56" s="120" t="s">
        <v>57</v>
      </c>
      <c r="T56" s="112">
        <v>0</v>
      </c>
    </row>
    <row r="57" spans="9:20">
      <c r="M57"/>
      <c r="Q57" s="15" t="s">
        <v>47</v>
      </c>
      <c r="R57" s="107">
        <v>43</v>
      </c>
      <c r="S57" s="120" t="s">
        <v>53</v>
      </c>
      <c r="T57" s="112">
        <v>0</v>
      </c>
    </row>
    <row r="58" spans="9:20">
      <c r="M58"/>
      <c r="Q58" s="15" t="s">
        <v>61</v>
      </c>
      <c r="R58" s="107">
        <v>43</v>
      </c>
      <c r="S58" s="120" t="s">
        <v>50</v>
      </c>
      <c r="T58" s="112">
        <v>0</v>
      </c>
    </row>
    <row r="59" spans="9:20">
      <c r="M59"/>
      <c r="Q59" s="15" t="s">
        <v>49</v>
      </c>
      <c r="R59" s="108">
        <v>43</v>
      </c>
      <c r="S59" s="121" t="s">
        <v>56</v>
      </c>
      <c r="T59" s="113">
        <v>0</v>
      </c>
    </row>
    <row r="60" spans="9:20">
      <c r="M60"/>
      <c r="R60"/>
    </row>
    <row r="61" spans="9:20">
      <c r="M61"/>
      <c r="R61"/>
    </row>
    <row r="62" spans="9:20">
      <c r="M62"/>
      <c r="R62"/>
    </row>
    <row r="63" spans="9:20">
      <c r="M63"/>
      <c r="R63"/>
    </row>
    <row r="64" spans="9:20">
      <c r="M64"/>
      <c r="R64"/>
    </row>
    <row r="65" spans="13:18">
      <c r="M65"/>
      <c r="R65"/>
    </row>
    <row r="66" spans="13:18">
      <c r="R66"/>
    </row>
    <row r="67" spans="13:18">
      <c r="R67"/>
    </row>
    <row r="68" spans="13:18">
      <c r="R68"/>
    </row>
    <row r="69" spans="13:18">
      <c r="R69"/>
    </row>
    <row r="70" spans="13:18">
      <c r="R70"/>
    </row>
    <row r="71" spans="13:18">
      <c r="R71"/>
    </row>
    <row r="72" spans="13:18">
      <c r="R72"/>
    </row>
    <row r="73" spans="13:18">
      <c r="R73"/>
    </row>
    <row r="74" spans="13:18">
      <c r="R74"/>
    </row>
    <row r="75" spans="13:18">
      <c r="R75"/>
    </row>
    <row r="76" spans="13:18">
      <c r="R76"/>
    </row>
    <row r="77" spans="13:18">
      <c r="R77"/>
    </row>
    <row r="78" spans="13:18">
      <c r="R78"/>
    </row>
    <row r="79" spans="13:18">
      <c r="R79"/>
    </row>
    <row r="80" spans="13:18">
      <c r="R80"/>
    </row>
    <row r="81" spans="18:18">
      <c r="R81"/>
    </row>
    <row r="82" spans="18:18">
      <c r="R82"/>
    </row>
    <row r="83" spans="18:18">
      <c r="R83"/>
    </row>
    <row r="84" spans="18:18">
      <c r="R84"/>
    </row>
    <row r="85" spans="18:18">
      <c r="R85"/>
    </row>
    <row r="86" spans="18:18">
      <c r="R86"/>
    </row>
    <row r="87" spans="18:18">
      <c r="R87"/>
    </row>
    <row r="88" spans="18:18">
      <c r="R88"/>
    </row>
    <row r="89" spans="18:18">
      <c r="R89"/>
    </row>
    <row r="90" spans="18:18">
      <c r="R90"/>
    </row>
    <row r="91" spans="18:18">
      <c r="R91"/>
    </row>
    <row r="92" spans="18:18">
      <c r="R92"/>
    </row>
    <row r="93" spans="18:18">
      <c r="R93"/>
    </row>
    <row r="94" spans="18:18">
      <c r="R94"/>
    </row>
    <row r="95" spans="18:18">
      <c r="R95"/>
    </row>
    <row r="96" spans="18:18">
      <c r="R96"/>
    </row>
    <row r="97" spans="18:18">
      <c r="R97"/>
    </row>
    <row r="98" spans="18:18">
      <c r="R98"/>
    </row>
    <row r="99" spans="18:18">
      <c r="R9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231A6-1301-1944-8737-AD7440BE8381}">
  <sheetPr codeName="Sheet4">
    <tabColor theme="3" tint="0.79998168889431442"/>
  </sheetPr>
  <dimension ref="A1:CZ120"/>
  <sheetViews>
    <sheetView zoomScale="116" zoomScaleNormal="116" workbookViewId="0">
      <pane ySplit="1" topLeftCell="A2" activePane="bottomLeft" state="frozen"/>
      <selection pane="bottomLeft" activeCell="M9" sqref="M9"/>
    </sheetView>
  </sheetViews>
  <sheetFormatPr defaultColWidth="8.85546875" defaultRowHeight="15"/>
  <cols>
    <col min="1" max="1" width="4.42578125" style="10" customWidth="1"/>
    <col min="2" max="5" width="9.140625" style="10" hidden="1" customWidth="1"/>
    <col min="6" max="6" width="20.42578125" customWidth="1"/>
    <col min="7" max="7" width="14.5703125" hidden="1" customWidth="1"/>
    <col min="8" max="8" width="5.85546875" customWidth="1"/>
    <col min="9" max="11" width="16.140625" hidden="1" customWidth="1"/>
    <col min="12" max="12" width="24.140625" hidden="1" customWidth="1"/>
    <col min="13" max="13" width="20.28515625" style="35" customWidth="1"/>
    <col min="14" max="14" width="19.85546875" style="2" customWidth="1"/>
    <col min="15" max="15" width="11" style="17" customWidth="1"/>
    <col min="16" max="16" width="19.85546875" style="2" customWidth="1"/>
    <col min="17" max="17" width="11" style="17" customWidth="1"/>
    <col min="18" max="18" width="19.85546875" style="2" customWidth="1"/>
    <col min="19" max="19" width="11" style="17" customWidth="1"/>
    <col min="20" max="20" width="19.85546875" style="2" customWidth="1"/>
    <col min="21" max="21" width="13.140625" style="17" customWidth="1"/>
    <col min="22" max="22" width="19.85546875" style="2" customWidth="1"/>
    <col min="23" max="23" width="11" style="17" customWidth="1"/>
    <col min="24" max="24" width="19.85546875" style="2" customWidth="1"/>
    <col min="25" max="25" width="11" style="17" customWidth="1"/>
    <col min="26" max="26" width="19.85546875" style="2" customWidth="1"/>
    <col min="27" max="27" width="11" style="17" customWidth="1"/>
    <col min="28" max="28" width="12.42578125" style="2" hidden="1" customWidth="1"/>
    <col min="29" max="29" width="11.28515625" style="17" hidden="1" customWidth="1"/>
    <col min="30" max="30" width="19.85546875" style="2" customWidth="1"/>
    <col min="31" max="31" width="11" style="17" customWidth="1"/>
    <col min="32" max="32" width="19.85546875" style="2" customWidth="1"/>
    <col min="33" max="33" width="11" style="17" customWidth="1"/>
    <col min="34" max="34" width="19.85546875" style="2" customWidth="1"/>
    <col min="35" max="35" width="11" style="17" customWidth="1"/>
    <col min="36" max="36" width="8.85546875" style="2"/>
    <col min="37" max="37" width="11.28515625" style="4" customWidth="1"/>
    <col min="38" max="38" width="10" bestFit="1" customWidth="1"/>
    <col min="39" max="39" width="2.85546875" customWidth="1"/>
    <col min="40" max="40" width="11.42578125" bestFit="1" customWidth="1"/>
    <col min="42" max="42" width="2.85546875" customWidth="1"/>
    <col min="43" max="43" width="11" bestFit="1" customWidth="1"/>
    <col min="45" max="45" width="2.85546875" customWidth="1"/>
    <col min="46" max="46" width="11" bestFit="1" customWidth="1"/>
    <col min="48" max="48" width="2.85546875" customWidth="1"/>
    <col min="49" max="49" width="11" bestFit="1" customWidth="1"/>
    <col min="51" max="51" width="2.85546875" customWidth="1"/>
  </cols>
  <sheetData>
    <row r="1" spans="1:104" ht="15" customHeight="1">
      <c r="A1" s="11"/>
      <c r="B1" s="11"/>
      <c r="C1" s="11"/>
      <c r="D1" s="11"/>
      <c r="E1" s="11"/>
      <c r="F1" s="123" t="s">
        <v>69</v>
      </c>
      <c r="G1" s="124"/>
      <c r="H1" s="124"/>
      <c r="I1" s="124"/>
      <c r="J1" s="124"/>
      <c r="K1" s="124"/>
      <c r="L1" s="124"/>
      <c r="M1" s="125"/>
      <c r="N1" s="129" t="s">
        <v>70</v>
      </c>
      <c r="O1" s="130"/>
      <c r="P1" s="129" t="s">
        <v>71</v>
      </c>
      <c r="Q1" s="134"/>
      <c r="R1" s="129" t="s">
        <v>72</v>
      </c>
      <c r="S1" s="134"/>
      <c r="T1" s="136" t="s">
        <v>73</v>
      </c>
      <c r="U1" s="137"/>
      <c r="V1" s="129" t="s">
        <v>74</v>
      </c>
      <c r="W1" s="134"/>
      <c r="X1" s="140" t="s">
        <v>75</v>
      </c>
      <c r="Y1" s="141"/>
      <c r="Z1" s="144" t="s">
        <v>76</v>
      </c>
      <c r="AA1" s="145"/>
      <c r="AB1" s="122" t="s">
        <v>77</v>
      </c>
      <c r="AC1" s="122"/>
      <c r="AD1" s="148" t="s">
        <v>78</v>
      </c>
      <c r="AE1" s="149"/>
      <c r="AF1" s="152" t="s">
        <v>79</v>
      </c>
      <c r="AG1" s="153"/>
      <c r="AH1" s="152" t="s">
        <v>80</v>
      </c>
      <c r="AI1" s="153"/>
      <c r="AJ1" s="25"/>
      <c r="AK1" s="5"/>
      <c r="AL1" s="11"/>
      <c r="AM1" s="11"/>
      <c r="AN1" s="11"/>
      <c r="AO1" s="11"/>
      <c r="AP1" s="11"/>
      <c r="AQ1" s="5"/>
      <c r="AR1" s="11"/>
      <c r="AS1" s="11"/>
      <c r="AT1" s="11"/>
      <c r="AU1" s="11"/>
      <c r="AV1" s="11"/>
      <c r="AW1" s="133"/>
      <c r="AX1" s="133"/>
      <c r="AY1" s="11"/>
      <c r="AZ1" s="133"/>
      <c r="BA1" s="133"/>
    </row>
    <row r="2" spans="1:104" s="1" customFormat="1" ht="15.95" customHeight="1">
      <c r="A2" s="13"/>
      <c r="B2" s="13"/>
      <c r="C2" s="13"/>
      <c r="D2" s="13"/>
      <c r="E2" s="13"/>
      <c r="F2" s="126"/>
      <c r="G2" s="127"/>
      <c r="H2" s="127"/>
      <c r="I2" s="127"/>
      <c r="J2" s="127"/>
      <c r="K2" s="127"/>
      <c r="L2" s="127"/>
      <c r="M2" s="128"/>
      <c r="N2" s="131"/>
      <c r="O2" s="132"/>
      <c r="P2" s="131"/>
      <c r="Q2" s="135"/>
      <c r="R2" s="131"/>
      <c r="S2" s="135"/>
      <c r="T2" s="138"/>
      <c r="U2" s="139"/>
      <c r="V2" s="131"/>
      <c r="W2" s="135"/>
      <c r="X2" s="142"/>
      <c r="Y2" s="143"/>
      <c r="Z2" s="146"/>
      <c r="AA2" s="147"/>
      <c r="AB2" s="122" t="s">
        <v>77</v>
      </c>
      <c r="AC2" s="122"/>
      <c r="AD2" s="150"/>
      <c r="AE2" s="151"/>
      <c r="AF2" s="154"/>
      <c r="AG2" s="155"/>
      <c r="AH2" s="154"/>
      <c r="AI2" s="155"/>
      <c r="AJ2" s="26"/>
      <c r="AK2" s="9"/>
      <c r="AL2" s="29"/>
      <c r="AM2" s="9"/>
      <c r="AO2" s="9"/>
      <c r="AQ2" s="9"/>
      <c r="AR2" s="9"/>
      <c r="AT2" s="9"/>
      <c r="AU2" s="9"/>
      <c r="AW2" s="9"/>
      <c r="AX2" s="9"/>
      <c r="BA2" s="9"/>
    </row>
    <row r="3" spans="1:104" s="37" customFormat="1" ht="15.95" customHeight="1">
      <c r="A3" s="36"/>
      <c r="B3" s="87" t="s">
        <v>4</v>
      </c>
      <c r="C3" s="89" t="s">
        <v>3</v>
      </c>
      <c r="D3" s="89" t="s">
        <v>2</v>
      </c>
      <c r="E3" s="90" t="s">
        <v>0</v>
      </c>
      <c r="F3" s="91" t="s">
        <v>8</v>
      </c>
      <c r="G3" s="91" t="s">
        <v>81</v>
      </c>
      <c r="H3" s="92" t="s">
        <v>82</v>
      </c>
      <c r="I3" s="92" t="s">
        <v>83</v>
      </c>
      <c r="J3" s="92" t="s">
        <v>84</v>
      </c>
      <c r="K3" s="92" t="s">
        <v>85</v>
      </c>
      <c r="L3" s="92" t="s">
        <v>86</v>
      </c>
      <c r="M3" s="93" t="s">
        <v>87</v>
      </c>
      <c r="N3" s="87" t="s">
        <v>88</v>
      </c>
      <c r="O3" s="88" t="s">
        <v>89</v>
      </c>
      <c r="P3" s="87" t="s">
        <v>90</v>
      </c>
      <c r="Q3" s="88" t="s">
        <v>91</v>
      </c>
      <c r="R3" s="87" t="s">
        <v>92</v>
      </c>
      <c r="S3" s="88" t="s">
        <v>93</v>
      </c>
      <c r="T3" s="87" t="s">
        <v>94</v>
      </c>
      <c r="U3" s="88" t="s">
        <v>95</v>
      </c>
      <c r="V3" s="87" t="s">
        <v>96</v>
      </c>
      <c r="W3" s="88" t="s">
        <v>97</v>
      </c>
      <c r="X3" s="87" t="s">
        <v>98</v>
      </c>
      <c r="Y3" s="88" t="s">
        <v>99</v>
      </c>
      <c r="Z3" s="87" t="s">
        <v>100</v>
      </c>
      <c r="AA3" s="88" t="s">
        <v>101</v>
      </c>
      <c r="AB3" s="87" t="s">
        <v>102</v>
      </c>
      <c r="AC3" s="88" t="s">
        <v>103</v>
      </c>
      <c r="AD3" s="87" t="s">
        <v>104</v>
      </c>
      <c r="AE3" s="88" t="s">
        <v>105</v>
      </c>
      <c r="AF3" s="87" t="s">
        <v>106</v>
      </c>
      <c r="AG3" s="88" t="s">
        <v>107</v>
      </c>
      <c r="AH3" s="87" t="s">
        <v>108</v>
      </c>
      <c r="AI3" s="88" t="s">
        <v>109</v>
      </c>
      <c r="AJ3" s="36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</row>
    <row r="4" spans="1:104">
      <c r="A4" s="11">
        <v>1</v>
      </c>
      <c r="B4" s="61" t="str">
        <f>IF(OR(H4="",H4&gt;=19),"No","Yes")</f>
        <v>Yes</v>
      </c>
      <c r="C4" s="61" t="str">
        <f>IF(OR(H4="",H4&gt;=17),"No","Yes")</f>
        <v>Yes</v>
      </c>
      <c r="D4" s="61" t="str">
        <f>IF(OR(H4=13, H4=14), "Yes", "No")</f>
        <v>Yes</v>
      </c>
      <c r="E4" s="61" t="str">
        <f>IF(OR(H4="",H4&gt;=13),"No","Yes")</f>
        <v>No</v>
      </c>
      <c r="F4" s="77" t="s">
        <v>61</v>
      </c>
      <c r="G4" s="86">
        <v>41346</v>
      </c>
      <c r="H4" s="77">
        <f>DATEDIF(G4, DATE(2026,4,12), "Y")</f>
        <v>13</v>
      </c>
      <c r="I4" s="77" t="str">
        <f>IF(Table47[[#This Row],[Under 13?]]="Yes",
     1 + COUNTIFS(Table47[Under 13?],"Yes",Table47[Top 4 Total],"&gt;"&amp;Table47[[#This Row],[Top 4 Total]]),
     ""
)</f>
        <v/>
      </c>
      <c r="J4" s="77">
        <f>IF(Table47[[#This Row],[Under 15?]]="Yes",
     1 + COUNTIFS(Table47[Under 15?],"Yes",Table47[Top 4 Total],"&gt;"&amp;Table47[[#This Row],[Top 4 Total]]),
     ""
)</f>
        <v>11</v>
      </c>
      <c r="K4" s="77">
        <f>IF(Table47[[#This Row],[Under 17?]]="Yes",
     1 + COUNTIFS(Table47[Under 17?],"Yes",Table47[Top 4 Total],"&gt;"&amp;Table47[[#This Row],[Top 4 Total]]),
     ""
)</f>
        <v>34</v>
      </c>
      <c r="L4" s="77">
        <f>IF(Table47[[#This Row],[Under 19?]]="Yes",
     1 + COUNTIFS(Table47[Under 19?],"Yes",Table47[Top 4 Total],"&gt;"&amp;Table47[[#This Row],[Top 4 Total]]),
     ""
)</f>
        <v>43</v>
      </c>
      <c r="M4" s="79" cm="1">
        <f t="array" ref="M4">SUM(LARGE((O4,Q4,S4,U4,W4,Y4,AA4,AC4,AE4,AG4,AI4),{1,2,3,4}))</f>
        <v>0</v>
      </c>
      <c r="N4" s="65" t="s">
        <v>110</v>
      </c>
      <c r="O4" s="59">
        <f>VLOOKUP(N4, $AN$22:$AO$26, 2, FALSE)</f>
        <v>0</v>
      </c>
      <c r="P4" s="65" t="s">
        <v>110</v>
      </c>
      <c r="Q4" s="59" t="str">
        <f>VLOOKUP(P4, $AK$22:$AL$42, 2, FALSE)</f>
        <v>0</v>
      </c>
      <c r="R4" s="65" t="s">
        <v>110</v>
      </c>
      <c r="S4" s="59" t="str">
        <f>VLOOKUP(R4, $AK$22:$AL$42, 2, FALSE)</f>
        <v>0</v>
      </c>
      <c r="T4" s="65" t="s">
        <v>110</v>
      </c>
      <c r="U4" s="59" t="str">
        <f>VLOOKUP(T4, $AQ$22:$AR$52, 2, FALSE)</f>
        <v>0</v>
      </c>
      <c r="V4" s="65" t="s">
        <v>110</v>
      </c>
      <c r="W4" s="59">
        <f>VLOOKUP(V4, $AN$22:$AO$26, 2, FALSE)</f>
        <v>0</v>
      </c>
      <c r="X4" s="65" t="s">
        <v>110</v>
      </c>
      <c r="Y4" s="59" t="str">
        <f>VLOOKUP(X4, $AQ$22:$AR$52, 2, FALSE)</f>
        <v>0</v>
      </c>
      <c r="Z4" s="65" t="s">
        <v>110</v>
      </c>
      <c r="AA4" s="59" t="str">
        <f>VLOOKUP(Z4, $AT$22:$AU$57, 2, FALSE)</f>
        <v>0</v>
      </c>
      <c r="AB4" s="42"/>
      <c r="AC4" s="59">
        <v>0</v>
      </c>
      <c r="AD4" s="65" t="s">
        <v>110</v>
      </c>
      <c r="AE4" s="59" t="str">
        <f>VLOOKUP(AD4, $AW$22:$AX$42, 2, FALSE)</f>
        <v>0</v>
      </c>
      <c r="AF4" s="65" t="s">
        <v>110</v>
      </c>
      <c r="AG4" s="59">
        <f>VLOOKUP(AF4, $AZ$22:$BA$26, 2, FALSE)</f>
        <v>0</v>
      </c>
      <c r="AH4" s="65" t="s">
        <v>110</v>
      </c>
      <c r="AI4" s="59">
        <f>VLOOKUP(AH4, $AZ$22:$BA$26, 2, FALSE)</f>
        <v>0</v>
      </c>
      <c r="AJ4" s="4"/>
      <c r="AK4" s="9"/>
      <c r="AL4" s="9"/>
      <c r="AM4" s="9"/>
      <c r="AO4" s="9"/>
      <c r="AQ4" s="9"/>
      <c r="AR4" s="9"/>
      <c r="AT4" s="9"/>
      <c r="AU4" s="9"/>
      <c r="AW4" s="9"/>
      <c r="AX4" s="9"/>
      <c r="BA4" s="9"/>
    </row>
    <row r="5" spans="1:104">
      <c r="A5" s="11">
        <v>2</v>
      </c>
      <c r="B5" s="48" t="str">
        <f>IF(OR(H5="",H5&gt;=19),"No","Yes")</f>
        <v>Yes</v>
      </c>
      <c r="C5" s="48" t="str">
        <f>IF(OR(H5="",H5&gt;=17),"No","Yes")</f>
        <v>Yes</v>
      </c>
      <c r="D5" s="61" t="str">
        <f>IF(OR(H5=13, H5=14), "Yes", "No")</f>
        <v>Yes</v>
      </c>
      <c r="E5" s="48" t="str">
        <f>IF(OR(H5="",H5&gt;=13),"No","Yes")</f>
        <v>No</v>
      </c>
      <c r="F5" s="51" t="s">
        <v>32</v>
      </c>
      <c r="G5" s="53">
        <v>41252</v>
      </c>
      <c r="H5" s="51">
        <f>DATEDIF(G5, DATE(2026,4,12), "Y")</f>
        <v>13</v>
      </c>
      <c r="I5" s="51" t="str">
        <f>IF(Table47[[#This Row],[Under 13?]]="Yes",
     1 + COUNTIFS(Table47[Under 13?],"Yes",Table47[Top 4 Total],"&gt;"&amp;Table47[[#This Row],[Top 4 Total]]),
     ""
)</f>
        <v/>
      </c>
      <c r="J5" s="51">
        <f>IF(Table47[[#This Row],[Under 15?]]="Yes",
     1 + COUNTIFS(Table47[Under 15?],"Yes",Table47[Top 4 Total],"&gt;"&amp;Table47[[#This Row],[Top 4 Total]]),
     ""
)</f>
        <v>6</v>
      </c>
      <c r="K5" s="51">
        <f>IF(Table47[[#This Row],[Under 17?]]="Yes",
     1 + COUNTIFS(Table47[Under 17?],"Yes",Table47[Top 4 Total],"&gt;"&amp;Table47[[#This Row],[Top 4 Total]]),
     ""
)</f>
        <v>15</v>
      </c>
      <c r="L5" s="51">
        <f>IF(Table47[[#This Row],[Under 19?]]="Yes",
     1 + COUNTIFS(Table47[Under 19?],"Yes",Table47[Top 4 Total],"&gt;"&amp;Table47[[#This Row],[Top 4 Total]]),
     ""
)</f>
        <v>23</v>
      </c>
      <c r="M5" s="52" cm="1">
        <f t="array" ref="M5">SUM(LARGE((O5,Q5,S5,U5,W5,Y5,AA5,AC5,AE5,AG5,AI5),{1,2,3,4}))</f>
        <v>75</v>
      </c>
      <c r="N5" s="65" t="s">
        <v>110</v>
      </c>
      <c r="O5" s="59">
        <f>VLOOKUP(N5, $AN$22:$AO$26, 2, FALSE)</f>
        <v>0</v>
      </c>
      <c r="P5" s="65" t="s">
        <v>111</v>
      </c>
      <c r="Q5" s="59">
        <f>VLOOKUP(P5, $AK$22:$AL$42, 2, FALSE)</f>
        <v>25</v>
      </c>
      <c r="R5" s="65" t="s">
        <v>112</v>
      </c>
      <c r="S5" s="59">
        <f>VLOOKUP(R5, $AK$22:$AL$42, 2, FALSE)</f>
        <v>50</v>
      </c>
      <c r="T5" s="65" t="s">
        <v>110</v>
      </c>
      <c r="U5" s="59" t="str">
        <f>VLOOKUP(T5, $AQ$22:$AR$52, 2, FALSE)</f>
        <v>0</v>
      </c>
      <c r="V5" s="65" t="s">
        <v>110</v>
      </c>
      <c r="W5" s="59">
        <f>VLOOKUP(V5, $AN$22:$AO$26, 2, FALSE)</f>
        <v>0</v>
      </c>
      <c r="X5" s="65" t="s">
        <v>110</v>
      </c>
      <c r="Y5" s="59" t="str">
        <f>VLOOKUP(X5, $AQ$22:$AR$52, 2, FALSE)</f>
        <v>0</v>
      </c>
      <c r="Z5" s="65" t="s">
        <v>110</v>
      </c>
      <c r="AA5" s="59" t="str">
        <f>VLOOKUP(Z5, $AT$22:$AU$57, 2, FALSE)</f>
        <v>0</v>
      </c>
      <c r="AB5" s="42"/>
      <c r="AC5" s="59">
        <v>0</v>
      </c>
      <c r="AD5" s="65" t="s">
        <v>110</v>
      </c>
      <c r="AE5" s="59" t="str">
        <f>VLOOKUP(AD5, $AW$22:$AX$42, 2, FALSE)</f>
        <v>0</v>
      </c>
      <c r="AF5" s="65" t="s">
        <v>110</v>
      </c>
      <c r="AG5" s="59">
        <f>VLOOKUP(AF5, $AZ$22:$BA$26, 2, FALSE)</f>
        <v>0</v>
      </c>
      <c r="AH5" s="65" t="s">
        <v>110</v>
      </c>
      <c r="AI5" s="59">
        <f>VLOOKUP(AH5, $AZ$22:$BA$26, 2, FALSE)</f>
        <v>0</v>
      </c>
      <c r="AJ5" s="4"/>
      <c r="AK5" s="9"/>
      <c r="AL5" s="9"/>
      <c r="AM5" s="9"/>
      <c r="AO5" s="9"/>
      <c r="AQ5" s="9"/>
      <c r="AR5" s="9"/>
      <c r="AT5" s="9"/>
      <c r="AU5" s="9"/>
      <c r="AW5" s="9"/>
      <c r="AX5" s="9"/>
      <c r="BA5" s="9"/>
    </row>
    <row r="6" spans="1:104">
      <c r="A6" s="11">
        <v>3</v>
      </c>
      <c r="B6" s="48" t="str">
        <f>IF(OR(H6="",H6&gt;=19),"No","Yes")</f>
        <v>Yes</v>
      </c>
      <c r="C6" s="48" t="str">
        <f>IF(OR(H6="",H6&gt;=17),"No","Yes")</f>
        <v>No</v>
      </c>
      <c r="D6" s="61" t="str">
        <f>IF(OR(H6=13, H6=14), "Yes", "No")</f>
        <v>No</v>
      </c>
      <c r="E6" s="48" t="str">
        <f>IF(OR(H6="",H6&gt;=13),"No","Yes")</f>
        <v>No</v>
      </c>
      <c r="F6" s="51" t="s">
        <v>66</v>
      </c>
      <c r="G6" s="53">
        <v>39378</v>
      </c>
      <c r="H6" s="51">
        <f>DATEDIF(G6, DATE(2026,5,10), "Y")</f>
        <v>18</v>
      </c>
      <c r="I6" s="51" t="str">
        <f>IF(Table47[[#This Row],[Under 13?]]="Yes",
     1 + COUNTIFS(Table47[Under 13?],"Yes",Table47[Top 4 Total],"&gt;"&amp;Table47[[#This Row],[Top 4 Total]]),
     ""
)</f>
        <v/>
      </c>
      <c r="J6" s="51" t="str">
        <f>IF(Table47[[#This Row],[Under 15?]]="Yes",
     1 + COUNTIFS(Table47[Under 15?],"Yes",Table47[Top 4 Total],"&gt;"&amp;Table47[[#This Row],[Top 4 Total]]),
     ""
)</f>
        <v/>
      </c>
      <c r="K6" s="51" t="str">
        <f>IF(Table47[[#This Row],[Under 17?]]="Yes",
     1 + COUNTIFS(Table47[Under 17?],"Yes",Table47[Top 4 Total],"&gt;"&amp;Table47[[#This Row],[Top 4 Total]]),
     ""
)</f>
        <v/>
      </c>
      <c r="L6" s="51">
        <f>IF(Table47[[#This Row],[Under 19?]]="Yes",
     1 + COUNTIFS(Table47[Under 19?],"Yes",Table47[Top 4 Total],"&gt;"&amp;Table47[[#This Row],[Top 4 Total]]),
     ""
)</f>
        <v>20</v>
      </c>
      <c r="M6" s="52" cm="1">
        <f t="array" ref="M6">SUM(LARGE((O6,Q6,S6,U6,W6,Y6,AA6,AC6,AE6,AG6,AI6),{1,2,3,4}))</f>
        <v>100</v>
      </c>
      <c r="N6" s="65" t="s">
        <v>110</v>
      </c>
      <c r="O6" s="59">
        <f>VLOOKUP(N6, $AN$22:$AO$26, 2, FALSE)</f>
        <v>0</v>
      </c>
      <c r="P6" s="65" t="s">
        <v>113</v>
      </c>
      <c r="Q6" s="59">
        <f>VLOOKUP(P6, $AK$22:$AL$42, 2, FALSE)</f>
        <v>100</v>
      </c>
      <c r="R6" s="65" t="s">
        <v>110</v>
      </c>
      <c r="S6" s="59" t="str">
        <f>VLOOKUP(R6, $AK$22:$AL$42, 2, FALSE)</f>
        <v>0</v>
      </c>
      <c r="T6" s="65" t="s">
        <v>110</v>
      </c>
      <c r="U6" s="59" t="str">
        <f>VLOOKUP(T6, $AQ$22:$AR$52, 2, FALSE)</f>
        <v>0</v>
      </c>
      <c r="V6" s="65" t="s">
        <v>110</v>
      </c>
      <c r="W6" s="59">
        <f>VLOOKUP(V6, $AN$22:$AO$26, 2, FALSE)</f>
        <v>0</v>
      </c>
      <c r="X6" s="65" t="s">
        <v>110</v>
      </c>
      <c r="Y6" s="59" t="str">
        <f>VLOOKUP(X6, $AQ$22:$AR$52, 2, FALSE)</f>
        <v>0</v>
      </c>
      <c r="Z6" s="65" t="s">
        <v>110</v>
      </c>
      <c r="AA6" s="59" t="str">
        <f>VLOOKUP(Z6, $AT$22:$AU$57, 2, FALSE)</f>
        <v>0</v>
      </c>
      <c r="AB6" s="42"/>
      <c r="AC6" s="59">
        <v>0</v>
      </c>
      <c r="AD6" s="65" t="s">
        <v>110</v>
      </c>
      <c r="AE6" s="59" t="str">
        <f>VLOOKUP(AD6, $AW$22:$AX$42, 2, FALSE)</f>
        <v>0</v>
      </c>
      <c r="AF6" s="65" t="s">
        <v>110</v>
      </c>
      <c r="AG6" s="59">
        <f>VLOOKUP(AF6, $AZ$22:$BA$26, 2, FALSE)</f>
        <v>0</v>
      </c>
      <c r="AH6" s="65" t="s">
        <v>110</v>
      </c>
      <c r="AI6" s="59">
        <f>VLOOKUP(AH6, $AZ$22:$BA$26, 2, FALSE)</f>
        <v>0</v>
      </c>
      <c r="AJ6" s="4"/>
      <c r="AK6" s="9"/>
      <c r="AL6" s="9"/>
      <c r="AO6" s="9"/>
      <c r="AQ6" s="9"/>
      <c r="AR6" s="9"/>
      <c r="AT6" s="9"/>
      <c r="AU6" s="9"/>
      <c r="AW6" s="9"/>
      <c r="AX6" s="9"/>
      <c r="BA6" s="9"/>
    </row>
    <row r="7" spans="1:104">
      <c r="A7" s="11">
        <v>4</v>
      </c>
      <c r="B7" s="48" t="str">
        <f>IF(OR(H7="",H7&gt;=19),"No","Yes")</f>
        <v>Yes</v>
      </c>
      <c r="C7" s="48" t="str">
        <f>IF(OR(H7="",H7&gt;=17),"No","Yes")</f>
        <v>Yes</v>
      </c>
      <c r="D7" s="61" t="str">
        <f>IF(OR(H7=13, H7=14), "Yes", "No")</f>
        <v>Yes</v>
      </c>
      <c r="E7" s="48" t="str">
        <f>IF(OR(H7="",H7&gt;=13),"No","Yes")</f>
        <v>No</v>
      </c>
      <c r="F7" s="51" t="s">
        <v>53</v>
      </c>
      <c r="G7" s="53">
        <v>40779</v>
      </c>
      <c r="H7" s="51">
        <f>DATEDIF(G7, DATE(2026,4,12), "Y")</f>
        <v>14</v>
      </c>
      <c r="I7" s="51" t="str">
        <f>IF(Table47[[#This Row],[Under 13?]]="Yes",
     1 + COUNTIFS(Table47[Under 13?],"Yes",Table47[Top 4 Total],"&gt;"&amp;Table47[[#This Row],[Top 4 Total]]),
     ""
)</f>
        <v/>
      </c>
      <c r="J7" s="51">
        <f>IF(Table47[[#This Row],[Under 15?]]="Yes",
     1 + COUNTIFS(Table47[Under 15?],"Yes",Table47[Top 4 Total],"&gt;"&amp;Table47[[#This Row],[Top 4 Total]]),
     ""
)</f>
        <v>11</v>
      </c>
      <c r="K7" s="51">
        <f>IF(Table47[[#This Row],[Under 17?]]="Yes",
     1 + COUNTIFS(Table47[Under 17?],"Yes",Table47[Top 4 Total],"&gt;"&amp;Table47[[#This Row],[Top 4 Total]]),
     ""
)</f>
        <v>34</v>
      </c>
      <c r="L7" s="51">
        <f>IF(Table47[[#This Row],[Under 19?]]="Yes",
     1 + COUNTIFS(Table47[Under 19?],"Yes",Table47[Top 4 Total],"&gt;"&amp;Table47[[#This Row],[Top 4 Total]]),
     ""
)</f>
        <v>43</v>
      </c>
      <c r="M7" s="52" cm="1">
        <f t="array" ref="M7">SUM(LARGE((O7,Q7,S7,U7,W7,Y7,AA7,AC7,AE7,AG7,AI7),{1,2,3,4}))</f>
        <v>0</v>
      </c>
      <c r="N7" s="65" t="s">
        <v>110</v>
      </c>
      <c r="O7" s="59">
        <f>VLOOKUP(N7, $AN$22:$AO$26, 2, FALSE)</f>
        <v>0</v>
      </c>
      <c r="P7" s="65" t="s">
        <v>110</v>
      </c>
      <c r="Q7" s="59" t="str">
        <f>VLOOKUP(P7, $AK$22:$AL$42, 2, FALSE)</f>
        <v>0</v>
      </c>
      <c r="R7" s="65" t="s">
        <v>110</v>
      </c>
      <c r="S7" s="59" t="str">
        <f>VLOOKUP(R7, $AK$22:$AL$42, 2, FALSE)</f>
        <v>0</v>
      </c>
      <c r="T7" s="65" t="s">
        <v>110</v>
      </c>
      <c r="U7" s="59" t="str">
        <f>VLOOKUP(T7, $AQ$22:$AR$52, 2, FALSE)</f>
        <v>0</v>
      </c>
      <c r="V7" s="65" t="s">
        <v>110</v>
      </c>
      <c r="W7" s="59">
        <f>VLOOKUP(V7, $AN$22:$AO$26, 2, FALSE)</f>
        <v>0</v>
      </c>
      <c r="X7" s="65" t="s">
        <v>110</v>
      </c>
      <c r="Y7" s="59" t="str">
        <f>VLOOKUP(X7, $AQ$22:$AR$52, 2, FALSE)</f>
        <v>0</v>
      </c>
      <c r="Z7" s="65" t="s">
        <v>110</v>
      </c>
      <c r="AA7" s="59" t="str">
        <f>VLOOKUP(Z7, $AT$22:$AU$57, 2, FALSE)</f>
        <v>0</v>
      </c>
      <c r="AB7" s="42"/>
      <c r="AC7" s="59">
        <v>0</v>
      </c>
      <c r="AD7" s="65" t="s">
        <v>110</v>
      </c>
      <c r="AE7" s="59" t="str">
        <f>VLOOKUP(AD7, $AW$22:$AX$42, 2, FALSE)</f>
        <v>0</v>
      </c>
      <c r="AF7" s="65" t="s">
        <v>110</v>
      </c>
      <c r="AG7" s="59">
        <f>VLOOKUP(AF7, $AZ$22:$BA$26, 2, FALSE)</f>
        <v>0</v>
      </c>
      <c r="AH7" s="65" t="s">
        <v>110</v>
      </c>
      <c r="AI7" s="59">
        <f>VLOOKUP(AH7, $AZ$22:$BA$26, 2, FALSE)</f>
        <v>0</v>
      </c>
      <c r="AJ7" s="4"/>
      <c r="AK7" s="9"/>
      <c r="AL7" s="9"/>
      <c r="AQ7" s="9"/>
      <c r="AR7" s="9"/>
      <c r="AT7" s="9"/>
      <c r="AU7" s="9"/>
      <c r="AW7" s="9"/>
      <c r="AX7" s="9"/>
    </row>
    <row r="8" spans="1:104">
      <c r="A8" s="11">
        <v>5</v>
      </c>
      <c r="B8" s="48" t="str">
        <f>IF(OR(H8="",H8&gt;=19),"No","Yes")</f>
        <v>Yes</v>
      </c>
      <c r="C8" s="48" t="str">
        <f>IF(OR(H8="",H8&gt;=17),"No","Yes")</f>
        <v>Yes</v>
      </c>
      <c r="D8" s="61" t="str">
        <f>IF(OR(H8=13, H8=14), "Yes", "No")</f>
        <v>No</v>
      </c>
      <c r="E8" s="48" t="str">
        <f>IF(OR(H8="",H8&gt;=13),"No","Yes")</f>
        <v>Yes</v>
      </c>
      <c r="F8" s="51" t="s">
        <v>33</v>
      </c>
      <c r="G8" s="53">
        <v>41642</v>
      </c>
      <c r="H8" s="51">
        <f>DATEDIF(G8, DATE(2026,4,12), "Y")</f>
        <v>12</v>
      </c>
      <c r="I8" s="51">
        <f>IF(Table47[[#This Row],[Under 13?]]="Yes",
     1 + COUNTIFS(Table47[Under 13?],"Yes",Table47[Top 4 Total],"&gt;"&amp;Table47[[#This Row],[Top 4 Total]]),
     ""
)</f>
        <v>6</v>
      </c>
      <c r="J8" s="51" t="str">
        <f>IF(Table47[[#This Row],[Under 15?]]="Yes",
     1 + COUNTIFS(Table47[Under 15?],"Yes",Table47[Top 4 Total],"&gt;"&amp;Table47[[#This Row],[Top 4 Total]]),
     ""
)</f>
        <v/>
      </c>
      <c r="K8" s="51">
        <f>IF(Table47[[#This Row],[Under 17?]]="Yes",
     1 + COUNTIFS(Table47[Under 17?],"Yes",Table47[Top 4 Total],"&gt;"&amp;Table47[[#This Row],[Top 4 Total]]),
     ""
)</f>
        <v>25</v>
      </c>
      <c r="L8" s="51">
        <f>IF(Table47[[#This Row],[Under 19?]]="Yes",
     1 + COUNTIFS(Table47[Under 19?],"Yes",Table47[Top 4 Total],"&gt;"&amp;Table47[[#This Row],[Top 4 Total]]),
     ""
)</f>
        <v>34</v>
      </c>
      <c r="M8" s="52" cm="1">
        <f t="array" ref="M8">SUM(LARGE((O8,Q8,S8,U8,W8,Y8,AA8,AC8,AE8,AG8,AI8),{1,2,3,4}))</f>
        <v>20</v>
      </c>
      <c r="N8" s="65" t="s">
        <v>110</v>
      </c>
      <c r="O8" s="59">
        <f>VLOOKUP(N8, $AN$22:$AO$26, 2, FALSE)</f>
        <v>0</v>
      </c>
      <c r="P8" s="65" t="s">
        <v>114</v>
      </c>
      <c r="Q8" s="59">
        <f>VLOOKUP(P8, $AK$22:$AL$42, 2, FALSE)</f>
        <v>5</v>
      </c>
      <c r="R8" s="65" t="s">
        <v>115</v>
      </c>
      <c r="S8" s="59">
        <f>VLOOKUP(R8, $AK$22:$AL$42, 2, FALSE)</f>
        <v>15</v>
      </c>
      <c r="T8" s="65" t="s">
        <v>110</v>
      </c>
      <c r="U8" s="59" t="str">
        <f>VLOOKUP(T8, $AQ$22:$AR$52, 2, FALSE)</f>
        <v>0</v>
      </c>
      <c r="V8" s="65" t="s">
        <v>110</v>
      </c>
      <c r="W8" s="59">
        <f>VLOOKUP(V8, $AN$22:$AO$26, 2, FALSE)</f>
        <v>0</v>
      </c>
      <c r="X8" s="65" t="s">
        <v>110</v>
      </c>
      <c r="Y8" s="59" t="str">
        <f>VLOOKUP(X8, $AQ$22:$AR$52, 2, FALSE)</f>
        <v>0</v>
      </c>
      <c r="Z8" s="65" t="s">
        <v>110</v>
      </c>
      <c r="AA8" s="59" t="str">
        <f>VLOOKUP(Z8, $AT$22:$AU$57, 2, FALSE)</f>
        <v>0</v>
      </c>
      <c r="AB8" s="42"/>
      <c r="AC8" s="59">
        <v>0</v>
      </c>
      <c r="AD8" s="65" t="s">
        <v>110</v>
      </c>
      <c r="AE8" s="59" t="str">
        <f>VLOOKUP(AD8, $AW$22:$AX$42, 2, FALSE)</f>
        <v>0</v>
      </c>
      <c r="AF8" s="65" t="s">
        <v>110</v>
      </c>
      <c r="AG8" s="59">
        <f>VLOOKUP(AF8, $AZ$22:$BA$26, 2, FALSE)</f>
        <v>0</v>
      </c>
      <c r="AH8" s="65" t="s">
        <v>110</v>
      </c>
      <c r="AI8" s="59">
        <f>VLOOKUP(AH8, $AZ$22:$BA$26, 2, FALSE)</f>
        <v>0</v>
      </c>
      <c r="AJ8" s="4"/>
      <c r="AK8" s="9"/>
      <c r="AL8" s="9"/>
      <c r="AQ8" s="9"/>
      <c r="AR8" s="9"/>
      <c r="AT8" s="9"/>
      <c r="AU8" s="9"/>
      <c r="AW8" s="9"/>
      <c r="AX8" s="9"/>
    </row>
    <row r="9" spans="1:104">
      <c r="A9" s="11">
        <v>6</v>
      </c>
      <c r="B9" s="48" t="str">
        <f>IF(OR(H9="",H9&gt;=19),"No","Yes")</f>
        <v>Yes</v>
      </c>
      <c r="C9" s="48" t="str">
        <f>IF(OR(H9="",H9&gt;=17),"No","Yes")</f>
        <v>Yes</v>
      </c>
      <c r="D9" s="61" t="str">
        <f>IF(OR(H9=13, H9=14), "Yes", "No")</f>
        <v>No</v>
      </c>
      <c r="E9" s="48" t="str">
        <f>IF(OR(H9="",H9&gt;=13),"No","Yes")</f>
        <v>Yes</v>
      </c>
      <c r="F9" s="51" t="s">
        <v>48</v>
      </c>
      <c r="G9" s="53">
        <v>41603</v>
      </c>
      <c r="H9" s="51">
        <f>DATEDIF(G9, DATE(2026,4,12), "Y")</f>
        <v>12</v>
      </c>
      <c r="I9" s="51">
        <f>IF(Table47[[#This Row],[Under 13?]]="Yes",
     1 + COUNTIFS(Table47[Under 13?],"Yes",Table47[Top 4 Total],"&gt;"&amp;Table47[[#This Row],[Top 4 Total]]),
     ""
)</f>
        <v>13</v>
      </c>
      <c r="J9" s="51" t="str">
        <f>IF(Table47[[#This Row],[Under 15?]]="Yes",
     1 + COUNTIFS(Table47[Under 15?],"Yes",Table47[Top 4 Total],"&gt;"&amp;Table47[[#This Row],[Top 4 Total]]),
     ""
)</f>
        <v/>
      </c>
      <c r="K9" s="51">
        <f>IF(Table47[[#This Row],[Under 17?]]="Yes",
     1 + COUNTIFS(Table47[Under 17?],"Yes",Table47[Top 4 Total],"&gt;"&amp;Table47[[#This Row],[Top 4 Total]]),
     ""
)</f>
        <v>32</v>
      </c>
      <c r="L9" s="51">
        <f>IF(Table47[[#This Row],[Under 19?]]="Yes",
     1 + COUNTIFS(Table47[Under 19?],"Yes",Table47[Top 4 Total],"&gt;"&amp;Table47[[#This Row],[Top 4 Total]]),
     ""
)</f>
        <v>41</v>
      </c>
      <c r="M9" s="52" cm="1">
        <f t="array" ref="M9">SUM(LARGE((O9,Q9,S9,U9,W9,Y9,AA9,AC9,AE9,AG9,AI9),{1,2,3,4}))</f>
        <v>5</v>
      </c>
      <c r="N9" s="65" t="s">
        <v>110</v>
      </c>
      <c r="O9" s="59">
        <f>VLOOKUP(N9, $AN$22:$AO$26, 2, FALSE)</f>
        <v>0</v>
      </c>
      <c r="P9" s="65" t="s">
        <v>110</v>
      </c>
      <c r="Q9" s="59" t="str">
        <f>VLOOKUP(P9, $AK$22:$AL$42, 2, FALSE)</f>
        <v>0</v>
      </c>
      <c r="R9" s="65" t="s">
        <v>114</v>
      </c>
      <c r="S9" s="59">
        <f>VLOOKUP(R9, $AK$22:$AL$42, 2, FALSE)</f>
        <v>5</v>
      </c>
      <c r="T9" s="65" t="s">
        <v>110</v>
      </c>
      <c r="U9" s="59" t="str">
        <f>VLOOKUP(T9, $AQ$22:$AR$52, 2, FALSE)</f>
        <v>0</v>
      </c>
      <c r="V9" s="65" t="s">
        <v>110</v>
      </c>
      <c r="W9" s="59">
        <f>VLOOKUP(V9, $AN$22:$AO$26, 2, FALSE)</f>
        <v>0</v>
      </c>
      <c r="X9" s="65" t="s">
        <v>110</v>
      </c>
      <c r="Y9" s="59" t="str">
        <f>VLOOKUP(X9, $AQ$22:$AR$52, 2, FALSE)</f>
        <v>0</v>
      </c>
      <c r="Z9" s="65" t="s">
        <v>110</v>
      </c>
      <c r="AA9" s="59" t="str">
        <f>VLOOKUP(Z9, $AT$22:$AU$57, 2, FALSE)</f>
        <v>0</v>
      </c>
      <c r="AB9" s="42"/>
      <c r="AC9" s="59">
        <v>0</v>
      </c>
      <c r="AD9" s="65" t="s">
        <v>110</v>
      </c>
      <c r="AE9" s="59" t="str">
        <f>VLOOKUP(AD9, $AW$22:$AX$42, 2, FALSE)</f>
        <v>0</v>
      </c>
      <c r="AF9" s="65" t="s">
        <v>110</v>
      </c>
      <c r="AG9" s="59">
        <f>VLOOKUP(AF9, $AZ$22:$BA$26, 2, FALSE)</f>
        <v>0</v>
      </c>
      <c r="AH9" s="65" t="s">
        <v>110</v>
      </c>
      <c r="AI9" s="59">
        <f>VLOOKUP(AH9, $AZ$22:$BA$26, 2, FALSE)</f>
        <v>0</v>
      </c>
      <c r="AJ9" s="4"/>
      <c r="AK9" s="9"/>
      <c r="AL9" s="9"/>
      <c r="AQ9" s="9"/>
      <c r="AR9" s="9"/>
      <c r="AT9" s="9"/>
      <c r="AU9" s="9"/>
      <c r="AW9" s="9"/>
      <c r="AX9" s="9"/>
    </row>
    <row r="10" spans="1:104">
      <c r="A10" s="11">
        <v>7</v>
      </c>
      <c r="B10" s="48" t="str">
        <f>IF(OR(H10="",H10&gt;=19),"No","Yes")</f>
        <v>Yes</v>
      </c>
      <c r="C10" s="48" t="str">
        <f>IF(OR(H10="",H10&gt;=17),"No","Yes")</f>
        <v>Yes</v>
      </c>
      <c r="D10" s="61" t="str">
        <f>IF(OR(H10=13, H10=14), "Yes", "No")</f>
        <v>No</v>
      </c>
      <c r="E10" s="48" t="str">
        <f>IF(OR(H10="",H10&gt;=13),"No","Yes")</f>
        <v>No</v>
      </c>
      <c r="F10" s="51" t="s">
        <v>54</v>
      </c>
      <c r="G10" s="53">
        <v>40542</v>
      </c>
      <c r="H10" s="51">
        <f>DATEDIF(G10, DATE(2026,5,10), "Y")</f>
        <v>15</v>
      </c>
      <c r="I10" s="51" t="str">
        <f>IF(Table47[[#This Row],[Under 13?]]="Yes",
     1 + COUNTIFS(Table47[Under 13?],"Yes",Table47[Top 4 Total],"&gt;"&amp;Table47[[#This Row],[Top 4 Total]]),
     ""
)</f>
        <v/>
      </c>
      <c r="J10" s="51" t="str">
        <f>IF(Table47[[#This Row],[Under 15?]]="Yes",
     1 + COUNTIFS(Table47[Under 15?],"Yes",Table47[Top 4 Total],"&gt;"&amp;Table47[[#This Row],[Top 4 Total]]),
     ""
)</f>
        <v/>
      </c>
      <c r="K10" s="51">
        <f>IF(Table47[[#This Row],[Under 17?]]="Yes",
     1 + COUNTIFS(Table47[Under 17?],"Yes",Table47[Top 4 Total],"&gt;"&amp;Table47[[#This Row],[Top 4 Total]]),
     ""
)</f>
        <v>14</v>
      </c>
      <c r="L10" s="51">
        <f>IF(Table47[[#This Row],[Under 19?]]="Yes",
     1 + COUNTIFS(Table47[Under 19?],"Yes",Table47[Top 4 Total],"&gt;"&amp;Table47[[#This Row],[Top 4 Total]]),
     ""
)</f>
        <v>20</v>
      </c>
      <c r="M10" s="52" cm="1">
        <f t="array" ref="M10">SUM(LARGE((O10,Q10,S10,U10,W10,Y10,AA10,AC10,AE10,AG10,AI10),{1,2,3,4}))</f>
        <v>100</v>
      </c>
      <c r="N10" s="65" t="s">
        <v>110</v>
      </c>
      <c r="O10" s="59">
        <f>VLOOKUP(N10, $AN$22:$AO$26, 2, FALSE)</f>
        <v>0</v>
      </c>
      <c r="P10" s="65" t="s">
        <v>116</v>
      </c>
      <c r="Q10" s="59">
        <f>VLOOKUP(P10, $AK$22:$AL$42, 2, FALSE)</f>
        <v>50</v>
      </c>
      <c r="R10" s="65" t="s">
        <v>116</v>
      </c>
      <c r="S10" s="59">
        <f>VLOOKUP(R10, $AK$22:$AL$42, 2, FALSE)</f>
        <v>50</v>
      </c>
      <c r="T10" s="65" t="s">
        <v>110</v>
      </c>
      <c r="U10" s="59" t="str">
        <f>VLOOKUP(T10, $AQ$22:$AR$52, 2, FALSE)</f>
        <v>0</v>
      </c>
      <c r="V10" s="65" t="s">
        <v>110</v>
      </c>
      <c r="W10" s="59">
        <f>VLOOKUP(V10, $AN$22:$AO$26, 2, FALSE)</f>
        <v>0</v>
      </c>
      <c r="X10" s="65" t="s">
        <v>110</v>
      </c>
      <c r="Y10" s="59" t="str">
        <f>VLOOKUP(X10, $AQ$22:$AR$52, 2, FALSE)</f>
        <v>0</v>
      </c>
      <c r="Z10" s="65" t="s">
        <v>110</v>
      </c>
      <c r="AA10" s="59" t="str">
        <f>VLOOKUP(Z10, $AT$22:$AU$57, 2, FALSE)</f>
        <v>0</v>
      </c>
      <c r="AB10" s="42"/>
      <c r="AC10" s="59">
        <v>0</v>
      </c>
      <c r="AD10" s="65" t="s">
        <v>110</v>
      </c>
      <c r="AE10" s="59" t="str">
        <f>VLOOKUP(AD10, $AW$22:$AX$42, 2, FALSE)</f>
        <v>0</v>
      </c>
      <c r="AF10" s="65" t="s">
        <v>110</v>
      </c>
      <c r="AG10" s="59">
        <f>VLOOKUP(AF10, $AZ$22:$BA$26, 2, FALSE)</f>
        <v>0</v>
      </c>
      <c r="AH10" s="65" t="s">
        <v>110</v>
      </c>
      <c r="AI10" s="59">
        <f>VLOOKUP(AH10, $AZ$22:$BA$26, 2, FALSE)</f>
        <v>0</v>
      </c>
      <c r="AJ10" s="4"/>
      <c r="AK10" s="9"/>
      <c r="AL10" s="9"/>
      <c r="AQ10" s="9"/>
      <c r="AR10" s="9"/>
      <c r="AT10" s="9"/>
      <c r="AU10" s="9"/>
      <c r="AW10" s="9"/>
      <c r="AX10" s="9"/>
    </row>
    <row r="11" spans="1:104">
      <c r="A11" s="11">
        <v>8</v>
      </c>
      <c r="B11" s="48" t="str">
        <f>IF(OR(H11="",H11&gt;=19),"No","Yes")</f>
        <v>Yes</v>
      </c>
      <c r="C11" s="48" t="str">
        <f>IF(OR(H11="",H11&gt;=17),"No","Yes")</f>
        <v>Yes</v>
      </c>
      <c r="D11" s="61" t="str">
        <f>IF(OR(H11=13, H11=14), "Yes", "No")</f>
        <v>No</v>
      </c>
      <c r="E11" s="48" t="str">
        <f>IF(OR(H11="",H11&gt;=13),"No","Yes")</f>
        <v>Yes</v>
      </c>
      <c r="F11" s="51" t="s">
        <v>25</v>
      </c>
      <c r="G11" s="53">
        <v>41720</v>
      </c>
      <c r="H11" s="51">
        <f>DATEDIF(G11, DATE(2026,4,12), "Y")</f>
        <v>12</v>
      </c>
      <c r="I11" s="51">
        <f>IF(Table47[[#This Row],[Under 13?]]="Yes",
     1 + COUNTIFS(Table47[Under 13?],"Yes",Table47[Top 4 Total],"&gt;"&amp;Table47[[#This Row],[Top 4 Total]]),
     ""
)</f>
        <v>4</v>
      </c>
      <c r="J11" s="51" t="str">
        <f>IF(Table47[[#This Row],[Under 15?]]="Yes",
     1 + COUNTIFS(Table47[Under 15?],"Yes",Table47[Top 4 Total],"&gt;"&amp;Table47[[#This Row],[Top 4 Total]]),
     ""
)</f>
        <v/>
      </c>
      <c r="K11" s="51">
        <f>IF(Table47[[#This Row],[Under 17?]]="Yes",
     1 + COUNTIFS(Table47[Under 17?],"Yes",Table47[Top 4 Total],"&gt;"&amp;Table47[[#This Row],[Top 4 Total]]),
     ""
)</f>
        <v>23</v>
      </c>
      <c r="L11" s="51">
        <f>IF(Table47[[#This Row],[Under 19?]]="Yes",
     1 + COUNTIFS(Table47[Under 19?],"Yes",Table47[Top 4 Total],"&gt;"&amp;Table47[[#This Row],[Top 4 Total]]),
     ""
)</f>
        <v>32</v>
      </c>
      <c r="M11" s="52" cm="1">
        <f t="array" ref="M11">SUM(LARGE((O11,Q11,S11,U11,W11,Y11,AA11,AC11,AE11,AG11,AI11),{1,2,3,4}))</f>
        <v>30</v>
      </c>
      <c r="N11" s="65" t="s">
        <v>110</v>
      </c>
      <c r="O11" s="59">
        <f>VLOOKUP(N11, $AN$22:$AO$26, 2, FALSE)</f>
        <v>0</v>
      </c>
      <c r="P11" s="65" t="s">
        <v>114</v>
      </c>
      <c r="Q11" s="59">
        <f>VLOOKUP(P11, $AK$22:$AL$42, 2, FALSE)</f>
        <v>5</v>
      </c>
      <c r="R11" s="65" t="s">
        <v>111</v>
      </c>
      <c r="S11" s="59">
        <f>VLOOKUP(R11, $AK$22:$AL$42, 2, FALSE)</f>
        <v>25</v>
      </c>
      <c r="T11" s="65" t="s">
        <v>110</v>
      </c>
      <c r="U11" s="59" t="str">
        <f>VLOOKUP(T11, $AQ$22:$AR$52, 2, FALSE)</f>
        <v>0</v>
      </c>
      <c r="V11" s="65" t="s">
        <v>110</v>
      </c>
      <c r="W11" s="59">
        <f>VLOOKUP(V11, $AN$22:$AO$26, 2, FALSE)</f>
        <v>0</v>
      </c>
      <c r="X11" s="65" t="s">
        <v>110</v>
      </c>
      <c r="Y11" s="59" t="str">
        <f>VLOOKUP(X11, $AQ$22:$AR$52, 2, FALSE)</f>
        <v>0</v>
      </c>
      <c r="Z11" s="65" t="s">
        <v>110</v>
      </c>
      <c r="AA11" s="59" t="str">
        <f>VLOOKUP(Z11, $AT$22:$AU$57, 2, FALSE)</f>
        <v>0</v>
      </c>
      <c r="AB11" s="42"/>
      <c r="AC11" s="59">
        <v>0</v>
      </c>
      <c r="AD11" s="65" t="s">
        <v>110</v>
      </c>
      <c r="AE11" s="59" t="str">
        <f>VLOOKUP(AD11, $AW$22:$AX$42, 2, FALSE)</f>
        <v>0</v>
      </c>
      <c r="AF11" s="65" t="s">
        <v>110</v>
      </c>
      <c r="AG11" s="59">
        <f>VLOOKUP(AF11, $AZ$22:$BA$26, 2, FALSE)</f>
        <v>0</v>
      </c>
      <c r="AH11" s="65" t="s">
        <v>110</v>
      </c>
      <c r="AI11" s="59">
        <f>VLOOKUP(AH11, $AZ$22:$BA$26, 2, FALSE)</f>
        <v>0</v>
      </c>
      <c r="AJ11" s="4"/>
      <c r="AK11" s="9"/>
      <c r="AL11" s="9"/>
      <c r="AQ11" s="9"/>
      <c r="AR11" s="9"/>
      <c r="AT11" s="9"/>
      <c r="AU11" s="9"/>
      <c r="AW11" s="9"/>
      <c r="AX11" s="9"/>
    </row>
    <row r="12" spans="1:104">
      <c r="A12" s="11">
        <v>9</v>
      </c>
      <c r="B12" s="48" t="str">
        <f>IF(OR(H12="",H12&gt;=19),"No","Yes")</f>
        <v>Yes</v>
      </c>
      <c r="C12" s="48" t="str">
        <f>IF(OR(H12="",H12&gt;=17),"No","Yes")</f>
        <v>Yes</v>
      </c>
      <c r="D12" s="61" t="str">
        <f>IF(OR(H12=13, H12=14), "Yes", "No")</f>
        <v>Yes</v>
      </c>
      <c r="E12" s="48" t="str">
        <f>IF(OR(H12="",H12&gt;=13),"No","Yes")</f>
        <v>No</v>
      </c>
      <c r="F12" s="51" t="s">
        <v>62</v>
      </c>
      <c r="G12" s="53">
        <v>40844</v>
      </c>
      <c r="H12" s="51">
        <f>DATEDIF(G12, DATE(2026,4,12), "Y")</f>
        <v>14</v>
      </c>
      <c r="I12" s="51" t="str">
        <f>IF(Table47[[#This Row],[Under 13?]]="Yes",
     1 + COUNTIFS(Table47[Under 13?],"Yes",Table47[Top 4 Total],"&gt;"&amp;Table47[[#This Row],[Top 4 Total]]),
     ""
)</f>
        <v/>
      </c>
      <c r="J12" s="51">
        <f>IF(Table47[[#This Row],[Under 15?]]="Yes",
     1 + COUNTIFS(Table47[Under 15?],"Yes",Table47[Top 4 Total],"&gt;"&amp;Table47[[#This Row],[Top 4 Total]]),
     ""
)</f>
        <v>11</v>
      </c>
      <c r="K12" s="51">
        <f>IF(Table47[[#This Row],[Under 17?]]="Yes",
     1 + COUNTIFS(Table47[Under 17?],"Yes",Table47[Top 4 Total],"&gt;"&amp;Table47[[#This Row],[Top 4 Total]]),
     ""
)</f>
        <v>34</v>
      </c>
      <c r="L12" s="51">
        <f>IF(Table47[[#This Row],[Under 19?]]="Yes",
     1 + COUNTIFS(Table47[Under 19?],"Yes",Table47[Top 4 Total],"&gt;"&amp;Table47[[#This Row],[Top 4 Total]]),
     ""
)</f>
        <v>43</v>
      </c>
      <c r="M12" s="52" cm="1">
        <f t="array" ref="M12">SUM(LARGE((O12,Q12,S12,U12,W12,Y12,AA12,AC12,AE12,AG12,AI12),{1,2,3,4}))</f>
        <v>0</v>
      </c>
      <c r="N12" s="65" t="s">
        <v>110</v>
      </c>
      <c r="O12" s="59">
        <f>VLOOKUP(N12, $AN$22:$AO$26, 2, FALSE)</f>
        <v>0</v>
      </c>
      <c r="P12" s="65" t="s">
        <v>110</v>
      </c>
      <c r="Q12" s="59" t="str">
        <f>VLOOKUP(P12, $AK$22:$AL$42, 2, FALSE)</f>
        <v>0</v>
      </c>
      <c r="R12" s="65" t="s">
        <v>110</v>
      </c>
      <c r="S12" s="59" t="str">
        <f>VLOOKUP(R12, $AK$22:$AL$42, 2, FALSE)</f>
        <v>0</v>
      </c>
      <c r="T12" s="65" t="s">
        <v>110</v>
      </c>
      <c r="U12" s="59" t="str">
        <f>VLOOKUP(T12, $AQ$22:$AR$52, 2, FALSE)</f>
        <v>0</v>
      </c>
      <c r="V12" s="65" t="s">
        <v>110</v>
      </c>
      <c r="W12" s="59">
        <f>VLOOKUP(V12, $AN$22:$AO$26, 2, FALSE)</f>
        <v>0</v>
      </c>
      <c r="X12" s="65" t="s">
        <v>110</v>
      </c>
      <c r="Y12" s="59" t="str">
        <f>VLOOKUP(X12, $AQ$22:$AR$52, 2, FALSE)</f>
        <v>0</v>
      </c>
      <c r="Z12" s="65" t="s">
        <v>110</v>
      </c>
      <c r="AA12" s="59" t="str">
        <f>VLOOKUP(Z12, $AT$22:$AU$57, 2, FALSE)</f>
        <v>0</v>
      </c>
      <c r="AB12" s="42"/>
      <c r="AC12" s="59">
        <v>0</v>
      </c>
      <c r="AD12" s="65" t="s">
        <v>110</v>
      </c>
      <c r="AE12" s="59" t="str">
        <f>VLOOKUP(AD12, $AW$22:$AX$42, 2, FALSE)</f>
        <v>0</v>
      </c>
      <c r="AF12" s="65" t="s">
        <v>110</v>
      </c>
      <c r="AG12" s="59">
        <f>VLOOKUP(AF12, $AZ$22:$BA$26, 2, FALSE)</f>
        <v>0</v>
      </c>
      <c r="AH12" s="65" t="s">
        <v>110</v>
      </c>
      <c r="AI12" s="59">
        <f>VLOOKUP(AH12, $AZ$22:$BA$26, 2, FALSE)</f>
        <v>0</v>
      </c>
      <c r="AJ12" s="4"/>
      <c r="AK12" s="9"/>
      <c r="AL12" s="9"/>
      <c r="AQ12" s="9"/>
      <c r="AR12" s="9"/>
      <c r="AT12" s="9"/>
      <c r="AU12" s="9"/>
      <c r="AW12" s="9"/>
      <c r="AX12" s="9"/>
    </row>
    <row r="13" spans="1:104">
      <c r="A13" s="11">
        <v>10</v>
      </c>
      <c r="B13" s="48" t="str">
        <f>IF(OR(H13="",H13&gt;=19),"No","Yes")</f>
        <v>Yes</v>
      </c>
      <c r="C13" s="48" t="str">
        <f>IF(OR(H13="",H13&gt;=17),"No","Yes")</f>
        <v>No</v>
      </c>
      <c r="D13" s="61" t="str">
        <f>IF(OR(H13=13, H13=14), "Yes", "No")</f>
        <v>No</v>
      </c>
      <c r="E13" s="48" t="str">
        <f>IF(OR(H13="",H13&gt;=13),"No","Yes")</f>
        <v>No</v>
      </c>
      <c r="F13" s="51" t="s">
        <v>65</v>
      </c>
      <c r="G13" s="53">
        <v>39751</v>
      </c>
      <c r="H13" s="51">
        <f>DATEDIF(G13, DATE(2026,5,10), "Y")</f>
        <v>17</v>
      </c>
      <c r="I13" s="51" t="str">
        <f>IF(Table47[[#This Row],[Under 13?]]="Yes",
     1 + COUNTIFS(Table47[Under 13?],"Yes",Table47[Top 4 Total],"&gt;"&amp;Table47[[#This Row],[Top 4 Total]]),
     ""
)</f>
        <v/>
      </c>
      <c r="J13" s="51" t="str">
        <f>IF(Table47[[#This Row],[Under 15?]]="Yes",
     1 + COUNTIFS(Table47[Under 15?],"Yes",Table47[Top 4 Total],"&gt;"&amp;Table47[[#This Row],[Top 4 Total]]),
     ""
)</f>
        <v/>
      </c>
      <c r="K13" s="51" t="str">
        <f>IF(Table47[[#This Row],[Under 17?]]="Yes",
     1 + COUNTIFS(Table47[Under 17?],"Yes",Table47[Top 4 Total],"&gt;"&amp;Table47[[#This Row],[Top 4 Total]]),
     ""
)</f>
        <v/>
      </c>
      <c r="L13" s="51">
        <f>IF(Table47[[#This Row],[Under 19?]]="Yes",
     1 + COUNTIFS(Table47[Under 19?],"Yes",Table47[Top 4 Total],"&gt;"&amp;Table47[[#This Row],[Top 4 Total]]),
     ""
)</f>
        <v>19</v>
      </c>
      <c r="M13" s="52" cm="1">
        <f t="array" ref="M13">SUM(LARGE((O13,Q13,S13,U13,W13,Y13,AA13,AC13,AE13,AG13,AI13),{1,2,3,4}))</f>
        <v>125</v>
      </c>
      <c r="N13" s="65" t="s">
        <v>110</v>
      </c>
      <c r="O13" s="59">
        <f>VLOOKUP(N13, $AN$22:$AO$26, 2, FALSE)</f>
        <v>0</v>
      </c>
      <c r="P13" s="65" t="s">
        <v>117</v>
      </c>
      <c r="Q13" s="59">
        <f>VLOOKUP(P13, $AK$22:$AL$42, 2, FALSE)</f>
        <v>125</v>
      </c>
      <c r="R13" s="65" t="s">
        <v>110</v>
      </c>
      <c r="S13" s="59" t="str">
        <f>VLOOKUP(R13, $AK$22:$AL$42, 2, FALSE)</f>
        <v>0</v>
      </c>
      <c r="T13" s="65" t="s">
        <v>110</v>
      </c>
      <c r="U13" s="59" t="str">
        <f>VLOOKUP(T13, $AQ$22:$AR$52, 2, FALSE)</f>
        <v>0</v>
      </c>
      <c r="V13" s="65" t="s">
        <v>110</v>
      </c>
      <c r="W13" s="59">
        <f>VLOOKUP(V13, $AN$22:$AO$26, 2, FALSE)</f>
        <v>0</v>
      </c>
      <c r="X13" s="65" t="s">
        <v>110</v>
      </c>
      <c r="Y13" s="59" t="str">
        <f>VLOOKUP(X13, $AQ$22:$AR$52, 2, FALSE)</f>
        <v>0</v>
      </c>
      <c r="Z13" s="65" t="s">
        <v>110</v>
      </c>
      <c r="AA13" s="59" t="str">
        <f>VLOOKUP(Z13, $AT$22:$AU$57, 2, FALSE)</f>
        <v>0</v>
      </c>
      <c r="AB13" s="42"/>
      <c r="AC13" s="59">
        <v>0</v>
      </c>
      <c r="AD13" s="65" t="s">
        <v>110</v>
      </c>
      <c r="AE13" s="59" t="str">
        <f>VLOOKUP(AD13, $AW$22:$AX$42, 2, FALSE)</f>
        <v>0</v>
      </c>
      <c r="AF13" s="65" t="s">
        <v>110</v>
      </c>
      <c r="AG13" s="59">
        <f>VLOOKUP(AF13, $AZ$22:$BA$26, 2, FALSE)</f>
        <v>0</v>
      </c>
      <c r="AH13" s="65" t="s">
        <v>110</v>
      </c>
      <c r="AI13" s="59">
        <f>VLOOKUP(AH13, $AZ$22:$BA$26, 2, FALSE)</f>
        <v>0</v>
      </c>
      <c r="AJ13" s="4"/>
      <c r="AK13" s="9"/>
      <c r="AL13" s="9"/>
      <c r="AQ13" s="9"/>
      <c r="AR13" s="9"/>
      <c r="AT13" s="9"/>
      <c r="AU13" s="9"/>
      <c r="AW13" s="9"/>
      <c r="AX13" s="9"/>
    </row>
    <row r="14" spans="1:104">
      <c r="A14" s="11">
        <v>11</v>
      </c>
      <c r="B14" s="48" t="str">
        <f>IF(OR(H14="",H14&gt;=19),"No","Yes")</f>
        <v>Yes</v>
      </c>
      <c r="C14" s="48" t="str">
        <f>IF(OR(H14="",H14&gt;=17),"No","Yes")</f>
        <v>Yes</v>
      </c>
      <c r="D14" s="61" t="str">
        <f>IF(OR(H14=13, H14=14), "Yes", "No")</f>
        <v>No</v>
      </c>
      <c r="E14" s="48" t="str">
        <f>IF(OR(H14="",H14&gt;=13),"No","Yes")</f>
        <v>Yes</v>
      </c>
      <c r="F14" s="51" t="s">
        <v>13</v>
      </c>
      <c r="G14" s="53">
        <v>41760</v>
      </c>
      <c r="H14" s="51">
        <f>DATEDIF(G14, DATE(2026,4,12), "Y")</f>
        <v>11</v>
      </c>
      <c r="I14" s="51">
        <f>IF(Table47[[#This Row],[Under 13?]]="Yes",
     1 + COUNTIFS(Table47[Under 13?],"Yes",Table47[Top 4 Total],"&gt;"&amp;Table47[[#This Row],[Top 4 Total]]),
     ""
)</f>
        <v>1</v>
      </c>
      <c r="J14" s="51" t="str">
        <f>IF(Table47[[#This Row],[Under 15?]]="Yes",
     1 + COUNTIFS(Table47[Under 15?],"Yes",Table47[Top 4 Total],"&gt;"&amp;Table47[[#This Row],[Top 4 Total]]),
     ""
)</f>
        <v/>
      </c>
      <c r="K14" s="51">
        <f>IF(Table47[[#This Row],[Under 17?]]="Yes",
     1 + COUNTIFS(Table47[Under 17?],"Yes",Table47[Top 4 Total],"&gt;"&amp;Table47[[#This Row],[Top 4 Total]]),
     ""
)</f>
        <v>11</v>
      </c>
      <c r="L14" s="51">
        <f>IF(Table47[[#This Row],[Under 19?]]="Yes",
     1 + COUNTIFS(Table47[Under 19?],"Yes",Table47[Top 4 Total],"&gt;"&amp;Table47[[#This Row],[Top 4 Total]]),
     ""
)</f>
        <v>16</v>
      </c>
      <c r="M14" s="52" cm="1">
        <f t="array" ref="M14">SUM(LARGE((O14,Q14,S14,U14,W14,Y14,AA14,AC14,AE14,AG14,AI14),{1,2,3,4}))</f>
        <v>165</v>
      </c>
      <c r="N14" s="65" t="s">
        <v>110</v>
      </c>
      <c r="O14" s="59">
        <f>VLOOKUP(N14, $AN$22:$AO$26, 2, FALSE)</f>
        <v>0</v>
      </c>
      <c r="P14" s="65" t="s">
        <v>118</v>
      </c>
      <c r="Q14" s="59">
        <f>VLOOKUP(P14, $AK$22:$AL$42, 2, FALSE)</f>
        <v>75</v>
      </c>
      <c r="R14" s="65" t="s">
        <v>116</v>
      </c>
      <c r="S14" s="59">
        <f>VLOOKUP(R14, $AK$22:$AL$42, 2, FALSE)</f>
        <v>50</v>
      </c>
      <c r="T14" s="65" t="s">
        <v>110</v>
      </c>
      <c r="U14" s="59" t="str">
        <f>VLOOKUP(T14, $AQ$22:$AR$52, 2, FALSE)</f>
        <v>0</v>
      </c>
      <c r="V14" s="65" t="s">
        <v>110</v>
      </c>
      <c r="W14" s="59">
        <f>VLOOKUP(V14, $AN$22:$AO$26, 2, FALSE)</f>
        <v>0</v>
      </c>
      <c r="X14" s="65" t="s">
        <v>114</v>
      </c>
      <c r="Y14" s="59">
        <f>VLOOKUP(X14, $AQ$22:$AR$52, 2, FALSE)</f>
        <v>40</v>
      </c>
      <c r="Z14" s="65" t="s">
        <v>110</v>
      </c>
      <c r="AA14" s="59" t="str">
        <f>VLOOKUP(Z14, $AT$22:$AU$57, 2, FALSE)</f>
        <v>0</v>
      </c>
      <c r="AB14" s="42"/>
      <c r="AC14" s="59">
        <v>0</v>
      </c>
      <c r="AD14" s="65" t="s">
        <v>110</v>
      </c>
      <c r="AE14" s="59" t="str">
        <f>VLOOKUP(AD14, $AW$22:$AX$42, 2, FALSE)</f>
        <v>0</v>
      </c>
      <c r="AF14" s="65" t="s">
        <v>110</v>
      </c>
      <c r="AG14" s="59">
        <f>VLOOKUP(AF14, $AZ$22:$BA$26, 2, FALSE)</f>
        <v>0</v>
      </c>
      <c r="AH14" s="65" t="s">
        <v>110</v>
      </c>
      <c r="AI14" s="59">
        <f>VLOOKUP(AH14, $AZ$22:$BA$26, 2, FALSE)</f>
        <v>0</v>
      </c>
      <c r="AJ14" s="4"/>
      <c r="AK14" s="9"/>
      <c r="AL14" s="9"/>
      <c r="AQ14" s="9"/>
      <c r="AR14" s="9"/>
      <c r="AT14" s="9"/>
      <c r="AU14" s="9"/>
      <c r="AW14" s="9"/>
      <c r="AX14" s="9"/>
    </row>
    <row r="15" spans="1:104" s="2" customFormat="1">
      <c r="A15" s="11">
        <v>12</v>
      </c>
      <c r="B15" s="48" t="str">
        <f>IF(OR(H15="",H15&gt;=19),"No","Yes")</f>
        <v>Yes</v>
      </c>
      <c r="C15" s="48" t="str">
        <f>IF(OR(H15="",H15&gt;=17),"No","Yes")</f>
        <v>Yes</v>
      </c>
      <c r="D15" s="61" t="str">
        <f>IF(OR(H15=13, H15=14), "Yes", "No")</f>
        <v>Yes</v>
      </c>
      <c r="E15" s="48" t="str">
        <f>IF(OR(H15="",H15&gt;=13),"No","Yes")</f>
        <v>No</v>
      </c>
      <c r="F15" s="51" t="s">
        <v>14</v>
      </c>
      <c r="G15" s="53">
        <v>40849</v>
      </c>
      <c r="H15" s="51">
        <f>DATEDIF(G15, DATE(2026,4,12), "Y")</f>
        <v>14</v>
      </c>
      <c r="I15" s="51" t="str">
        <f>IF(Table47[[#This Row],[Under 13?]]="Yes",
     1 + COUNTIFS(Table47[Under 13?],"Yes",Table47[Top 4 Total],"&gt;"&amp;Table47[[#This Row],[Top 4 Total]]),
     ""
)</f>
        <v/>
      </c>
      <c r="J15" s="51">
        <f>IF(Table47[[#This Row],[Under 15?]]="Yes",
     1 + COUNTIFS(Table47[Under 15?],"Yes",Table47[Top 4 Total],"&gt;"&amp;Table47[[#This Row],[Top 4 Total]]),
     ""
)</f>
        <v>1</v>
      </c>
      <c r="K15" s="51">
        <f>IF(Table47[[#This Row],[Under 17?]]="Yes",
     1 + COUNTIFS(Table47[Under 17?],"Yes",Table47[Top 4 Total],"&gt;"&amp;Table47[[#This Row],[Top 4 Total]]),
     ""
)</f>
        <v>4</v>
      </c>
      <c r="L15" s="51">
        <f>IF(Table47[[#This Row],[Under 19?]]="Yes",
     1 + COUNTIFS(Table47[Under 19?],"Yes",Table47[Top 4 Total],"&gt;"&amp;Table47[[#This Row],[Top 4 Total]]),
     ""
)</f>
        <v>8</v>
      </c>
      <c r="M15" s="52" cm="1">
        <f t="array" ref="M15">SUM(LARGE((O15,Q15,S15,U15,W15,Y15,AA15,AC15,AE15,AG15,AI15),{1,2,3,4}))</f>
        <v>575</v>
      </c>
      <c r="N15" s="65" t="s">
        <v>110</v>
      </c>
      <c r="O15" s="59">
        <f>VLOOKUP(N15, $AN$22:$AO$26, 2, FALSE)</f>
        <v>0</v>
      </c>
      <c r="P15" s="65" t="s">
        <v>119</v>
      </c>
      <c r="Q15" s="59">
        <f>VLOOKUP(P15, $AK$22:$AL$42, 2, FALSE)</f>
        <v>150</v>
      </c>
      <c r="R15" s="65" t="s">
        <v>120</v>
      </c>
      <c r="S15" s="59">
        <f>VLOOKUP(R15, $AK$22:$AL$42, 2, FALSE)</f>
        <v>275</v>
      </c>
      <c r="T15" s="65" t="s">
        <v>110</v>
      </c>
      <c r="U15" s="59" t="str">
        <f>VLOOKUP(T15, $AQ$22:$AR$52, 2, FALSE)</f>
        <v>0</v>
      </c>
      <c r="V15" s="65" t="s">
        <v>110</v>
      </c>
      <c r="W15" s="59">
        <f>VLOOKUP(V15, $AN$22:$AO$26, 2, FALSE)</f>
        <v>0</v>
      </c>
      <c r="X15" s="65" t="s">
        <v>116</v>
      </c>
      <c r="Y15" s="59">
        <f>VLOOKUP(X15, $AQ$22:$AR$52, 2, FALSE)</f>
        <v>100</v>
      </c>
      <c r="Z15" s="65" t="s">
        <v>121</v>
      </c>
      <c r="AA15" s="59">
        <f>VLOOKUP(Z15, $AT$22:$AU$57, 2, FALSE)</f>
        <v>50</v>
      </c>
      <c r="AB15" s="42"/>
      <c r="AC15" s="59">
        <v>0</v>
      </c>
      <c r="AD15" s="65" t="s">
        <v>110</v>
      </c>
      <c r="AE15" s="59" t="str">
        <f>VLOOKUP(AD15, $AW$22:$AX$42, 2, FALSE)</f>
        <v>0</v>
      </c>
      <c r="AF15" s="65" t="s">
        <v>110</v>
      </c>
      <c r="AG15" s="59">
        <f>VLOOKUP(AF15, $AZ$22:$BA$26, 2, FALSE)</f>
        <v>0</v>
      </c>
      <c r="AH15" s="65" t="s">
        <v>110</v>
      </c>
      <c r="AI15" s="59">
        <f>VLOOKUP(AH15, $AZ$22:$BA$26, 2, FALSE)</f>
        <v>0</v>
      </c>
      <c r="AJ15" s="4"/>
      <c r="AK15" s="9"/>
      <c r="AL15" s="9"/>
      <c r="AM15"/>
      <c r="AN15"/>
      <c r="AO15"/>
      <c r="AP15"/>
      <c r="AQ15" s="9"/>
      <c r="AR15" s="9"/>
      <c r="AS15"/>
      <c r="AT15" s="9"/>
      <c r="AU15" s="9"/>
      <c r="AV15"/>
      <c r="AW15" s="9"/>
      <c r="AX15" s="9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</row>
    <row r="16" spans="1:104" s="2" customFormat="1">
      <c r="A16" s="11">
        <v>13</v>
      </c>
      <c r="B16" s="48" t="str">
        <f>IF(OR(H16="",H16&gt;=19),"No","Yes")</f>
        <v>Yes</v>
      </c>
      <c r="C16" s="48" t="str">
        <f>IF(OR(H16="",H16&gt;=17),"No","Yes")</f>
        <v>Yes</v>
      </c>
      <c r="D16" s="61" t="str">
        <f>IF(OR(H16=13, H16=14), "Yes", "No")</f>
        <v>No</v>
      </c>
      <c r="E16" s="48" t="str">
        <f>IF(OR(H16="",H16&gt;=13),"No","Yes")</f>
        <v>Yes</v>
      </c>
      <c r="F16" s="51" t="s">
        <v>34</v>
      </c>
      <c r="G16" s="53">
        <v>41493</v>
      </c>
      <c r="H16" s="51">
        <f>DATEDIF(G16, DATE(2026,4,12), "Y")</f>
        <v>12</v>
      </c>
      <c r="I16" s="51">
        <f>IF(Table47[[#This Row],[Under 13?]]="Yes",
     1 + COUNTIFS(Table47[Under 13?],"Yes",Table47[Top 4 Total],"&gt;"&amp;Table47[[#This Row],[Top 4 Total]]),
     ""
)</f>
        <v>8</v>
      </c>
      <c r="J16" s="51" t="str">
        <f>IF(Table47[[#This Row],[Under 15?]]="Yes",
     1 + COUNTIFS(Table47[Under 15?],"Yes",Table47[Top 4 Total],"&gt;"&amp;Table47[[#This Row],[Top 4 Total]]),
     ""
)</f>
        <v/>
      </c>
      <c r="K16" s="51">
        <f>IF(Table47[[#This Row],[Under 17?]]="Yes",
     1 + COUNTIFS(Table47[Under 17?],"Yes",Table47[Top 4 Total],"&gt;"&amp;Table47[[#This Row],[Top 4 Total]]),
     ""
)</f>
        <v>27</v>
      </c>
      <c r="L16" s="51">
        <f>IF(Table47[[#This Row],[Under 19?]]="Yes",
     1 + COUNTIFS(Table47[Under 19?],"Yes",Table47[Top 4 Total],"&gt;"&amp;Table47[[#This Row],[Top 4 Total]]),
     ""
)</f>
        <v>36</v>
      </c>
      <c r="M16" s="52" cm="1">
        <f t="array" ref="M16">SUM(LARGE((O16,Q16,S16,U16,W16,Y16,AA16,AC16,AE16,AG16,AI16),{1,2,3,4}))</f>
        <v>15</v>
      </c>
      <c r="N16" s="65" t="s">
        <v>110</v>
      </c>
      <c r="O16" s="59">
        <f>VLOOKUP(N16, $AN$22:$AO$26, 2, FALSE)</f>
        <v>0</v>
      </c>
      <c r="P16" s="65" t="s">
        <v>115</v>
      </c>
      <c r="Q16" s="59">
        <f>VLOOKUP(P16, $AK$22:$AL$42, 2, FALSE)</f>
        <v>15</v>
      </c>
      <c r="R16" s="65" t="s">
        <v>110</v>
      </c>
      <c r="S16" s="59" t="str">
        <f>VLOOKUP(R16, $AK$22:$AL$42, 2, FALSE)</f>
        <v>0</v>
      </c>
      <c r="T16" s="65" t="s">
        <v>110</v>
      </c>
      <c r="U16" s="59" t="str">
        <f>VLOOKUP(T16, $AQ$22:$AR$52, 2, FALSE)</f>
        <v>0</v>
      </c>
      <c r="V16" s="65" t="s">
        <v>110</v>
      </c>
      <c r="W16" s="59">
        <f>VLOOKUP(V16, $AN$22:$AO$26, 2, FALSE)</f>
        <v>0</v>
      </c>
      <c r="X16" s="65" t="s">
        <v>110</v>
      </c>
      <c r="Y16" s="59" t="str">
        <f>VLOOKUP(X16, $AQ$22:$AR$52, 2, FALSE)</f>
        <v>0</v>
      </c>
      <c r="Z16" s="65" t="s">
        <v>110</v>
      </c>
      <c r="AA16" s="59" t="str">
        <f>VLOOKUP(Z16, $AT$22:$AU$57, 2, FALSE)</f>
        <v>0</v>
      </c>
      <c r="AB16" s="42"/>
      <c r="AC16" s="59">
        <v>0</v>
      </c>
      <c r="AD16" s="65" t="s">
        <v>110</v>
      </c>
      <c r="AE16" s="59" t="str">
        <f>VLOOKUP(AD16, $AW$22:$AX$42, 2, FALSE)</f>
        <v>0</v>
      </c>
      <c r="AF16" s="65" t="s">
        <v>110</v>
      </c>
      <c r="AG16" s="59">
        <f>VLOOKUP(AF16, $AZ$22:$BA$26, 2, FALSE)</f>
        <v>0</v>
      </c>
      <c r="AH16" s="65" t="s">
        <v>110</v>
      </c>
      <c r="AI16" s="59">
        <f>VLOOKUP(AH16, $AZ$22:$BA$26, 2, FALSE)</f>
        <v>0</v>
      </c>
      <c r="AJ16" s="4"/>
      <c r="AK16" s="9"/>
      <c r="AL16" s="9"/>
      <c r="AM16"/>
      <c r="AN16"/>
      <c r="AO16"/>
      <c r="AP16"/>
      <c r="AQ16" s="9"/>
      <c r="AR16" s="9"/>
      <c r="AS16"/>
      <c r="AT16" s="9"/>
      <c r="AU16" s="9"/>
      <c r="AV16"/>
      <c r="AW16" s="9"/>
      <c r="AX16" s="9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</row>
    <row r="17" spans="1:104" s="2" customFormat="1">
      <c r="A17" s="11">
        <v>14</v>
      </c>
      <c r="B17" s="48" t="str">
        <f>IF(OR(H17="",H17&gt;=19),"No","Yes")</f>
        <v>Yes</v>
      </c>
      <c r="C17" s="48" t="str">
        <f>IF(OR(H17="",H17&gt;=17),"No","Yes")</f>
        <v>No</v>
      </c>
      <c r="D17" s="61" t="str">
        <f>IF(OR(H17=13, H17=14), "Yes", "No")</f>
        <v>No</v>
      </c>
      <c r="E17" s="48" t="str">
        <f>IF(OR(H17="",H17&gt;=13),"No","Yes")</f>
        <v>No</v>
      </c>
      <c r="F17" s="51" t="s">
        <v>67</v>
      </c>
      <c r="G17" s="53">
        <v>39421</v>
      </c>
      <c r="H17" s="51">
        <f>DATEDIF(G17, DATE(2026,5,10), "Y")</f>
        <v>18</v>
      </c>
      <c r="I17" s="51" t="str">
        <f>IF(Table47[[#This Row],[Under 13?]]="Yes",
     1 + COUNTIFS(Table47[Under 13?],"Yes",Table47[Top 4 Total],"&gt;"&amp;Table47[[#This Row],[Top 4 Total]]),
     ""
)</f>
        <v/>
      </c>
      <c r="J17" s="51" t="str">
        <f>IF(Table47[[#This Row],[Under 15?]]="Yes",
     1 + COUNTIFS(Table47[Under 15?],"Yes",Table47[Top 4 Total],"&gt;"&amp;Table47[[#This Row],[Top 4 Total]]),
     ""
)</f>
        <v/>
      </c>
      <c r="K17" s="51" t="str">
        <f>IF(Table47[[#This Row],[Under 17?]]="Yes",
     1 + COUNTIFS(Table47[Under 17?],"Yes",Table47[Top 4 Total],"&gt;"&amp;Table47[[#This Row],[Top 4 Total]]),
     ""
)</f>
        <v/>
      </c>
      <c r="L17" s="51">
        <f>IF(Table47[[#This Row],[Under 19?]]="Yes",
     1 + COUNTIFS(Table47[Under 19?],"Yes",Table47[Top 4 Total],"&gt;"&amp;Table47[[#This Row],[Top 4 Total]]),
     ""
)</f>
        <v>20</v>
      </c>
      <c r="M17" s="52" cm="1">
        <f t="array" ref="M17">SUM(LARGE((O17,Q17,S17,U17,W17,Y17,AA17,AC17,AE17,AG17,AI17),{1,2,3,4}))</f>
        <v>100</v>
      </c>
      <c r="N17" s="65" t="s">
        <v>110</v>
      </c>
      <c r="O17" s="59">
        <f>VLOOKUP(N17, $AN$22:$AO$26, 2, FALSE)</f>
        <v>0</v>
      </c>
      <c r="P17" s="65" t="s">
        <v>113</v>
      </c>
      <c r="Q17" s="59">
        <f>VLOOKUP(P17, $AK$22:$AL$42, 2, FALSE)</f>
        <v>100</v>
      </c>
      <c r="R17" s="65" t="s">
        <v>110</v>
      </c>
      <c r="S17" s="59" t="str">
        <f>VLOOKUP(R17, $AK$22:$AL$42, 2, FALSE)</f>
        <v>0</v>
      </c>
      <c r="T17" s="65" t="s">
        <v>110</v>
      </c>
      <c r="U17" s="59" t="str">
        <f>VLOOKUP(T17, $AQ$22:$AR$52, 2, FALSE)</f>
        <v>0</v>
      </c>
      <c r="V17" s="65" t="s">
        <v>110</v>
      </c>
      <c r="W17" s="59">
        <f>VLOOKUP(V17, $AN$22:$AO$26, 2, FALSE)</f>
        <v>0</v>
      </c>
      <c r="X17" s="65" t="s">
        <v>110</v>
      </c>
      <c r="Y17" s="59" t="str">
        <f>VLOOKUP(X17, $AQ$22:$AR$52, 2, FALSE)</f>
        <v>0</v>
      </c>
      <c r="Z17" s="65" t="s">
        <v>110</v>
      </c>
      <c r="AA17" s="59" t="str">
        <f>VLOOKUP(Z17, $AT$22:$AU$57, 2, FALSE)</f>
        <v>0</v>
      </c>
      <c r="AB17" s="42"/>
      <c r="AC17" s="59">
        <v>0</v>
      </c>
      <c r="AD17" s="65" t="s">
        <v>110</v>
      </c>
      <c r="AE17" s="59" t="str">
        <f>VLOOKUP(AD17, $AW$22:$AX$42, 2, FALSE)</f>
        <v>0</v>
      </c>
      <c r="AF17" s="65" t="s">
        <v>110</v>
      </c>
      <c r="AG17" s="59">
        <f>VLOOKUP(AF17, $AZ$22:$BA$26, 2, FALSE)</f>
        <v>0</v>
      </c>
      <c r="AH17" s="65" t="s">
        <v>110</v>
      </c>
      <c r="AI17" s="59">
        <f>VLOOKUP(AH17, $AZ$22:$BA$26, 2, FALSE)</f>
        <v>0</v>
      </c>
      <c r="AJ17" s="4"/>
      <c r="AK17" s="9"/>
      <c r="AL17" s="9"/>
      <c r="AM17"/>
      <c r="AN17"/>
      <c r="AO17"/>
      <c r="AP17"/>
      <c r="AQ17" s="9"/>
      <c r="AR17" s="9"/>
      <c r="AS17"/>
      <c r="AT17" s="9"/>
      <c r="AU17" s="9"/>
      <c r="AV17"/>
      <c r="AW17" s="9"/>
      <c r="AX17" s="9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</row>
    <row r="18" spans="1:104" s="2" customFormat="1">
      <c r="A18" s="11">
        <v>15</v>
      </c>
      <c r="B18" s="48" t="str">
        <f>IF(OR(H18="",H18&gt;=19),"No","Yes")</f>
        <v>Yes</v>
      </c>
      <c r="C18" s="48" t="str">
        <f>IF(OR(H18="",H18&gt;=17),"No","Yes")</f>
        <v>Yes</v>
      </c>
      <c r="D18" s="61" t="str">
        <f>IF(OR(H18=13, H18=14), "Yes", "No")</f>
        <v>Yes</v>
      </c>
      <c r="E18" s="48" t="str">
        <f>IF(OR(H18="",H18&gt;=13),"No","Yes")</f>
        <v>No</v>
      </c>
      <c r="F18" s="51" t="s">
        <v>49</v>
      </c>
      <c r="G18" s="53">
        <v>41137</v>
      </c>
      <c r="H18" s="51">
        <f>DATEDIF(G18, DATE(2026,4,12), "Y")</f>
        <v>13</v>
      </c>
      <c r="I18" s="51" t="str">
        <f>IF(Table47[[#This Row],[Under 13?]]="Yes",
     1 + COUNTIFS(Table47[Under 13?],"Yes",Table47[Top 4 Total],"&gt;"&amp;Table47[[#This Row],[Top 4 Total]]),
     ""
)</f>
        <v/>
      </c>
      <c r="J18" s="51">
        <f>IF(Table47[[#This Row],[Under 15?]]="Yes",
     1 + COUNTIFS(Table47[Under 15?],"Yes",Table47[Top 4 Total],"&gt;"&amp;Table47[[#This Row],[Top 4 Total]]),
     ""
)</f>
        <v>11</v>
      </c>
      <c r="K18" s="51">
        <f>IF(Table47[[#This Row],[Under 17?]]="Yes",
     1 + COUNTIFS(Table47[Under 17?],"Yes",Table47[Top 4 Total],"&gt;"&amp;Table47[[#This Row],[Top 4 Total]]),
     ""
)</f>
        <v>34</v>
      </c>
      <c r="L18" s="51">
        <f>IF(Table47[[#This Row],[Under 19?]]="Yes",
     1 + COUNTIFS(Table47[Under 19?],"Yes",Table47[Top 4 Total],"&gt;"&amp;Table47[[#This Row],[Top 4 Total]]),
     ""
)</f>
        <v>43</v>
      </c>
      <c r="M18" s="52" cm="1">
        <f t="array" ref="M18">SUM(LARGE((O18,Q18,S18,U18,W18,Y18,AA18,AC18,AE18,AG18,AI18),{1,2,3,4}))</f>
        <v>0</v>
      </c>
      <c r="N18" s="65" t="s">
        <v>110</v>
      </c>
      <c r="O18" s="59">
        <f>VLOOKUP(N18, $AN$22:$AO$26, 2, FALSE)</f>
        <v>0</v>
      </c>
      <c r="P18" s="65" t="s">
        <v>110</v>
      </c>
      <c r="Q18" s="59" t="str">
        <f>VLOOKUP(P18, $AK$22:$AL$42, 2, FALSE)</f>
        <v>0</v>
      </c>
      <c r="R18" s="65" t="s">
        <v>110</v>
      </c>
      <c r="S18" s="59" t="str">
        <f>VLOOKUP(R18, $AK$22:$AL$42, 2, FALSE)</f>
        <v>0</v>
      </c>
      <c r="T18" s="65" t="s">
        <v>110</v>
      </c>
      <c r="U18" s="59" t="str">
        <f>VLOOKUP(T18, $AQ$22:$AR$52, 2, FALSE)</f>
        <v>0</v>
      </c>
      <c r="V18" s="65" t="s">
        <v>110</v>
      </c>
      <c r="W18" s="59">
        <f>VLOOKUP(V18, $AN$22:$AO$26, 2, FALSE)</f>
        <v>0</v>
      </c>
      <c r="X18" s="65" t="s">
        <v>110</v>
      </c>
      <c r="Y18" s="59" t="str">
        <f>VLOOKUP(X18, $AQ$22:$AR$52, 2, FALSE)</f>
        <v>0</v>
      </c>
      <c r="Z18" s="65" t="s">
        <v>110</v>
      </c>
      <c r="AA18" s="59" t="str">
        <f>VLOOKUP(Z18, $AT$22:$AU$57, 2, FALSE)</f>
        <v>0</v>
      </c>
      <c r="AB18" s="42"/>
      <c r="AC18" s="59">
        <v>0</v>
      </c>
      <c r="AD18" s="65" t="s">
        <v>110</v>
      </c>
      <c r="AE18" s="59" t="str">
        <f>VLOOKUP(AD18, $AW$22:$AX$42, 2, FALSE)</f>
        <v>0</v>
      </c>
      <c r="AF18" s="65" t="s">
        <v>110</v>
      </c>
      <c r="AG18" s="59">
        <f>VLOOKUP(AF18, $AZ$22:$BA$26, 2, FALSE)</f>
        <v>0</v>
      </c>
      <c r="AH18" s="65" t="s">
        <v>110</v>
      </c>
      <c r="AI18" s="59">
        <f>VLOOKUP(AH18, $AZ$22:$BA$26, 2, FALSE)</f>
        <v>0</v>
      </c>
      <c r="AJ18" s="4"/>
      <c r="AK18" s="9"/>
      <c r="AL18" s="9"/>
      <c r="AM18"/>
      <c r="AN18"/>
      <c r="AO18"/>
      <c r="AP18"/>
      <c r="AQ18" s="9"/>
      <c r="AR18" s="9"/>
      <c r="AS18"/>
      <c r="AT18" s="9"/>
      <c r="AU18" s="9"/>
      <c r="AV18"/>
      <c r="AW18" s="9"/>
      <c r="AX18" s="9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</row>
    <row r="19" spans="1:104" s="2" customFormat="1">
      <c r="A19" s="11">
        <v>16</v>
      </c>
      <c r="B19" s="48" t="str">
        <f>IF(OR(H19="",H19&gt;=19),"No","Yes")</f>
        <v>Yes</v>
      </c>
      <c r="C19" s="48" t="str">
        <f>IF(OR(H19="",H19&gt;=17),"No","Yes")</f>
        <v>Yes</v>
      </c>
      <c r="D19" s="61" t="str">
        <f>IF(OR(H19=13, H19=14), "Yes", "No")</f>
        <v>Yes</v>
      </c>
      <c r="E19" s="48" t="str">
        <f>IF(OR(H19="",H19&gt;=13),"No","Yes")</f>
        <v>No</v>
      </c>
      <c r="F19" s="51" t="s">
        <v>22</v>
      </c>
      <c r="G19" s="53">
        <v>41076</v>
      </c>
      <c r="H19" s="51">
        <f>DATEDIF(G19, DATE(2026,4,12), "Y")</f>
        <v>13</v>
      </c>
      <c r="I19" s="51" t="str">
        <f>IF(Table47[[#This Row],[Under 13?]]="Yes",
     1 + COUNTIFS(Table47[Under 13?],"Yes",Table47[Top 4 Total],"&gt;"&amp;Table47[[#This Row],[Top 4 Total]]),
     ""
)</f>
        <v/>
      </c>
      <c r="J19" s="51">
        <f>IF(Table47[[#This Row],[Under 15?]]="Yes",
     1 + COUNTIFS(Table47[Under 15?],"Yes",Table47[Top 4 Total],"&gt;"&amp;Table47[[#This Row],[Top 4 Total]]),
     ""
)</f>
        <v>3</v>
      </c>
      <c r="K19" s="51">
        <f>IF(Table47[[#This Row],[Under 17?]]="Yes",
     1 + COUNTIFS(Table47[Under 17?],"Yes",Table47[Top 4 Total],"&gt;"&amp;Table47[[#This Row],[Top 4 Total]]),
     ""
)</f>
        <v>6</v>
      </c>
      <c r="L19" s="51">
        <f>IF(Table47[[#This Row],[Under 19?]]="Yes",
     1 + COUNTIFS(Table47[Under 19?],"Yes",Table47[Top 4 Total],"&gt;"&amp;Table47[[#This Row],[Top 4 Total]]),
     ""
)</f>
        <v>10</v>
      </c>
      <c r="M19" s="52" cm="1">
        <f t="array" ref="M19">SUM(LARGE((O19,Q19,S19,U19,W19,Y19,AA19,AC19,AE19,AG19,AI19),{1,2,3,4}))</f>
        <v>300</v>
      </c>
      <c r="N19" s="65" t="s">
        <v>110</v>
      </c>
      <c r="O19" s="59">
        <f>VLOOKUP(N19, $AN$22:$AO$26, 2, FALSE)</f>
        <v>0</v>
      </c>
      <c r="P19" s="65" t="s">
        <v>122</v>
      </c>
      <c r="Q19" s="59">
        <f>VLOOKUP(P19, $AK$22:$AL$42, 2, FALSE)</f>
        <v>100</v>
      </c>
      <c r="R19" s="65" t="s">
        <v>123</v>
      </c>
      <c r="S19" s="59">
        <f>VLOOKUP(R19, $AK$22:$AL$42, 2, FALSE)</f>
        <v>125</v>
      </c>
      <c r="T19" s="65" t="s">
        <v>110</v>
      </c>
      <c r="U19" s="59" t="str">
        <f>VLOOKUP(T19, $AQ$22:$AR$52, 2, FALSE)</f>
        <v>0</v>
      </c>
      <c r="V19" s="65" t="s">
        <v>110</v>
      </c>
      <c r="W19" s="59">
        <f>VLOOKUP(V19, $AN$22:$AO$26, 2, FALSE)</f>
        <v>0</v>
      </c>
      <c r="X19" s="65" t="s">
        <v>124</v>
      </c>
      <c r="Y19" s="59">
        <f>VLOOKUP(X19, $AQ$22:$AR$52, 2, FALSE)</f>
        <v>75</v>
      </c>
      <c r="Z19" s="65" t="s">
        <v>110</v>
      </c>
      <c r="AA19" s="59" t="str">
        <f>VLOOKUP(Z19, $AT$22:$AU$57, 2, FALSE)</f>
        <v>0</v>
      </c>
      <c r="AB19" s="42"/>
      <c r="AC19" s="59">
        <v>0</v>
      </c>
      <c r="AD19" s="65" t="s">
        <v>110</v>
      </c>
      <c r="AE19" s="59" t="str">
        <f>VLOOKUP(AD19, $AW$22:$AX$42, 2, FALSE)</f>
        <v>0</v>
      </c>
      <c r="AF19" s="65" t="s">
        <v>110</v>
      </c>
      <c r="AG19" s="59">
        <f>VLOOKUP(AF19, $AZ$22:$BA$26, 2, FALSE)</f>
        <v>0</v>
      </c>
      <c r="AH19" s="65" t="s">
        <v>110</v>
      </c>
      <c r="AI19" s="59">
        <f>VLOOKUP(AH19, $AZ$22:$BA$26, 2, FALSE)</f>
        <v>0</v>
      </c>
      <c r="AJ19" s="4"/>
      <c r="AK19" s="9"/>
      <c r="AL19" s="9"/>
      <c r="AM19"/>
      <c r="AN19"/>
      <c r="AO19"/>
      <c r="AP19"/>
      <c r="AQ19" s="9"/>
      <c r="AR19" s="9"/>
      <c r="AS19"/>
      <c r="AT19" s="9"/>
      <c r="AU19" s="9"/>
      <c r="AV19"/>
      <c r="AW19" s="9"/>
      <c r="AX19" s="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</row>
    <row r="20" spans="1:104" s="2" customFormat="1">
      <c r="A20" s="11">
        <v>17</v>
      </c>
      <c r="B20" s="48" t="str">
        <f>IF(OR(H20="",H20&gt;=19),"No","Yes")</f>
        <v>Yes</v>
      </c>
      <c r="C20" s="48" t="str">
        <f>IF(OR(H20="",H20&gt;=17),"No","Yes")</f>
        <v>Yes</v>
      </c>
      <c r="D20" s="61" t="str">
        <f>IF(OR(H20=13, H20=14), "Yes", "No")</f>
        <v>No</v>
      </c>
      <c r="E20" s="48" t="str">
        <f>IF(OR(H20="",H20&gt;=13),"No","Yes")</f>
        <v>No</v>
      </c>
      <c r="F20" s="51" t="s">
        <v>41</v>
      </c>
      <c r="G20" s="53">
        <v>40389</v>
      </c>
      <c r="H20" s="51">
        <f>DATEDIF(G20, DATE(2026,5,10), "Y")</f>
        <v>15</v>
      </c>
      <c r="I20" s="51" t="str">
        <f>IF(Table47[[#This Row],[Under 13?]]="Yes",
     1 + COUNTIFS(Table47[Under 13?],"Yes",Table47[Top 4 Total],"&gt;"&amp;Table47[[#This Row],[Top 4 Total]]),
     ""
)</f>
        <v/>
      </c>
      <c r="J20" s="51" t="str">
        <f>IF(Table47[[#This Row],[Under 15?]]="Yes",
     1 + COUNTIFS(Table47[Under 15?],"Yes",Table47[Top 4 Total],"&gt;"&amp;Table47[[#This Row],[Top 4 Total]]),
     ""
)</f>
        <v/>
      </c>
      <c r="K20" s="51">
        <f>IF(Table47[[#This Row],[Under 17?]]="Yes",
     1 + COUNTIFS(Table47[Under 17?],"Yes",Table47[Top 4 Total],"&gt;"&amp;Table47[[#This Row],[Top 4 Total]]),
     ""
)</f>
        <v>9</v>
      </c>
      <c r="L20" s="51">
        <f>IF(Table47[[#This Row],[Under 19?]]="Yes",
     1 + COUNTIFS(Table47[Under 19?],"Yes",Table47[Top 4 Total],"&gt;"&amp;Table47[[#This Row],[Top 4 Total]]),
     ""
)</f>
        <v>14</v>
      </c>
      <c r="M20" s="52" cm="1">
        <f t="array" ref="M20">SUM(LARGE((O20,Q20,S20,U20,W20,Y20,AA20,AC20,AE20,AG20,AI20),{1,2,3,4}))</f>
        <v>175</v>
      </c>
      <c r="N20" s="65" t="s">
        <v>110</v>
      </c>
      <c r="O20" s="59">
        <f>VLOOKUP(N20, $AN$22:$AO$26, 2, FALSE)</f>
        <v>0</v>
      </c>
      <c r="P20" s="65" t="s">
        <v>125</v>
      </c>
      <c r="Q20" s="59">
        <f>VLOOKUP(P20, $AK$22:$AL$42, 2, FALSE)</f>
        <v>75</v>
      </c>
      <c r="R20" s="65" t="s">
        <v>113</v>
      </c>
      <c r="S20" s="59">
        <f>VLOOKUP(R20, $AK$22:$AL$42, 2, FALSE)</f>
        <v>100</v>
      </c>
      <c r="T20" s="65" t="s">
        <v>110</v>
      </c>
      <c r="U20" s="59" t="str">
        <f>VLOOKUP(T20, $AQ$22:$AR$52, 2, FALSE)</f>
        <v>0</v>
      </c>
      <c r="V20" s="65" t="s">
        <v>110</v>
      </c>
      <c r="W20" s="59">
        <f>VLOOKUP(V20, $AN$22:$AO$26, 2, FALSE)</f>
        <v>0</v>
      </c>
      <c r="X20" s="65" t="s">
        <v>110</v>
      </c>
      <c r="Y20" s="59" t="str">
        <f>VLOOKUP(X20, $AQ$22:$AR$52, 2, FALSE)</f>
        <v>0</v>
      </c>
      <c r="Z20" s="65" t="s">
        <v>110</v>
      </c>
      <c r="AA20" s="59" t="str">
        <f>VLOOKUP(Z20, $AT$22:$AU$57, 2, FALSE)</f>
        <v>0</v>
      </c>
      <c r="AB20" s="42"/>
      <c r="AC20" s="59">
        <v>0</v>
      </c>
      <c r="AD20" s="65" t="s">
        <v>110</v>
      </c>
      <c r="AE20" s="59" t="str">
        <f>VLOOKUP(AD20, $AW$22:$AX$42, 2, FALSE)</f>
        <v>0</v>
      </c>
      <c r="AF20" s="65" t="s">
        <v>110</v>
      </c>
      <c r="AG20" s="59">
        <f>VLOOKUP(AF20, $AZ$22:$BA$26, 2, FALSE)</f>
        <v>0</v>
      </c>
      <c r="AH20" s="65" t="s">
        <v>110</v>
      </c>
      <c r="AI20" s="59">
        <f>VLOOKUP(AH20, $AZ$22:$BA$26, 2, FALSE)</f>
        <v>0</v>
      </c>
      <c r="AJ20" s="4"/>
      <c r="AK20" s="4"/>
      <c r="AL20"/>
      <c r="AM20"/>
      <c r="AN20"/>
      <c r="AO20"/>
      <c r="AP20"/>
      <c r="AQ20" s="9"/>
      <c r="AR20" s="9"/>
      <c r="AS20"/>
      <c r="AT20" s="9"/>
      <c r="AU20" s="9"/>
      <c r="AV20"/>
      <c r="AW20" s="9"/>
      <c r="AX20" s="9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</row>
    <row r="21" spans="1:104" s="2" customFormat="1">
      <c r="A21" s="11">
        <v>18</v>
      </c>
      <c r="B21" s="48" t="str">
        <f>IF(OR(H21="",H21&gt;=19),"No","Yes")</f>
        <v>Yes</v>
      </c>
      <c r="C21" s="48" t="str">
        <f>IF(OR(H21="",H21&gt;=17),"No","Yes")</f>
        <v>Yes</v>
      </c>
      <c r="D21" s="61" t="str">
        <f>IF(OR(H21=13, H21=14), "Yes", "No")</f>
        <v>Yes</v>
      </c>
      <c r="E21" s="48" t="str">
        <f>IF(OR(H21="",H21&gt;=13),"No","Yes")</f>
        <v>No</v>
      </c>
      <c r="F21" s="51" t="s">
        <v>47</v>
      </c>
      <c r="G21" s="53">
        <v>41182</v>
      </c>
      <c r="H21" s="51">
        <f>DATEDIF(G21, DATE(2026,4,12), "Y")</f>
        <v>13</v>
      </c>
      <c r="I21" s="51" t="str">
        <f>IF(Table47[[#This Row],[Under 13?]]="Yes",
     1 + COUNTIFS(Table47[Under 13?],"Yes",Table47[Top 4 Total],"&gt;"&amp;Table47[[#This Row],[Top 4 Total]]),
     ""
)</f>
        <v/>
      </c>
      <c r="J21" s="51">
        <f>IF(Table47[[#This Row],[Under 15?]]="Yes",
     1 + COUNTIFS(Table47[Under 15?],"Yes",Table47[Top 4 Total],"&gt;"&amp;Table47[[#This Row],[Top 4 Total]]),
     ""
)</f>
        <v>11</v>
      </c>
      <c r="K21" s="51">
        <f>IF(Table47[[#This Row],[Under 17?]]="Yes",
     1 + COUNTIFS(Table47[Under 17?],"Yes",Table47[Top 4 Total],"&gt;"&amp;Table47[[#This Row],[Top 4 Total]]),
     ""
)</f>
        <v>34</v>
      </c>
      <c r="L21" s="51">
        <f>IF(Table47[[#This Row],[Under 19?]]="Yes",
     1 + COUNTIFS(Table47[Under 19?],"Yes",Table47[Top 4 Total],"&gt;"&amp;Table47[[#This Row],[Top 4 Total]]),
     ""
)</f>
        <v>43</v>
      </c>
      <c r="M21" s="52" cm="1">
        <f t="array" ref="M21">SUM(LARGE((O21,Q21,S21,U21,W21,Y21,AA21,AC21,AE21,AG21,AI21),{1,2,3,4}))</f>
        <v>0</v>
      </c>
      <c r="N21" s="65" t="s">
        <v>110</v>
      </c>
      <c r="O21" s="59">
        <f>VLOOKUP(N21, $AN$22:$AO$26, 2, FALSE)</f>
        <v>0</v>
      </c>
      <c r="P21" s="65" t="s">
        <v>110</v>
      </c>
      <c r="Q21" s="59" t="str">
        <f>VLOOKUP(P21, $AK$22:$AL$42, 2, FALSE)</f>
        <v>0</v>
      </c>
      <c r="R21" s="65" t="s">
        <v>110</v>
      </c>
      <c r="S21" s="59" t="str">
        <f>VLOOKUP(R21, $AK$22:$AL$42, 2, FALSE)</f>
        <v>0</v>
      </c>
      <c r="T21" s="65" t="s">
        <v>110</v>
      </c>
      <c r="U21" s="59" t="str">
        <f>VLOOKUP(T21, $AQ$22:$AR$52, 2, FALSE)</f>
        <v>0</v>
      </c>
      <c r="V21" s="65" t="s">
        <v>110</v>
      </c>
      <c r="W21" s="59">
        <f>VLOOKUP(V21, $AN$22:$AO$26, 2, FALSE)</f>
        <v>0</v>
      </c>
      <c r="X21" s="65" t="s">
        <v>110</v>
      </c>
      <c r="Y21" s="59" t="str">
        <f>VLOOKUP(X21, $AQ$22:$AR$52, 2, FALSE)</f>
        <v>0</v>
      </c>
      <c r="Z21" s="65" t="s">
        <v>110</v>
      </c>
      <c r="AA21" s="59" t="str">
        <f>VLOOKUP(Z21, $AT$22:$AU$57, 2, FALSE)</f>
        <v>0</v>
      </c>
      <c r="AB21" s="42"/>
      <c r="AC21" s="59">
        <v>0</v>
      </c>
      <c r="AD21" s="65" t="s">
        <v>110</v>
      </c>
      <c r="AE21" s="59" t="str">
        <f>VLOOKUP(AD21, $AW$22:$AX$42, 2, FALSE)</f>
        <v>0</v>
      </c>
      <c r="AF21" s="65" t="s">
        <v>110</v>
      </c>
      <c r="AG21" s="59">
        <f>VLOOKUP(AF21, $AZ$22:$BA$26, 2, FALSE)</f>
        <v>0</v>
      </c>
      <c r="AH21" s="65" t="s">
        <v>110</v>
      </c>
      <c r="AI21" s="59">
        <f>VLOOKUP(AH21, $AZ$22:$BA$26, 2, FALSE)</f>
        <v>0</v>
      </c>
      <c r="AJ21" s="4"/>
      <c r="AK21" s="5" t="s">
        <v>126</v>
      </c>
      <c r="AL21" s="11"/>
      <c r="AM21"/>
      <c r="AN21" s="11" t="s">
        <v>127</v>
      </c>
      <c r="AO21" s="11"/>
      <c r="AP21"/>
      <c r="AQ21" s="5" t="s">
        <v>128</v>
      </c>
      <c r="AR21" s="11"/>
      <c r="AS21"/>
      <c r="AT21" s="11" t="s">
        <v>129</v>
      </c>
      <c r="AU21" s="11"/>
      <c r="AV21"/>
      <c r="AW21" s="133" t="s">
        <v>130</v>
      </c>
      <c r="AX21" s="133"/>
      <c r="AY21"/>
      <c r="AZ21" s="133" t="s">
        <v>131</v>
      </c>
      <c r="BA21" s="133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</row>
    <row r="22" spans="1:104" s="2" customFormat="1" ht="15.95" thickBot="1">
      <c r="A22" s="11">
        <v>19</v>
      </c>
      <c r="B22" s="48" t="str">
        <f>IF(OR(H22="",H22&gt;=19),"No","Yes")</f>
        <v>Yes</v>
      </c>
      <c r="C22" s="48" t="str">
        <f>IF(OR(H22="",H22&gt;=17),"No","Yes")</f>
        <v>Yes</v>
      </c>
      <c r="D22" s="61" t="str">
        <f>IF(OR(H22=13, H22=14), "Yes", "No")</f>
        <v>No</v>
      </c>
      <c r="E22" s="48" t="str">
        <f>IF(OR(H22="",H22&gt;=13),"No","Yes")</f>
        <v>No</v>
      </c>
      <c r="F22" s="51" t="s">
        <v>23</v>
      </c>
      <c r="G22" s="53">
        <v>40156</v>
      </c>
      <c r="H22" s="51">
        <f>DATEDIF(G22, DATE(2026,5,10), "Y")</f>
        <v>16</v>
      </c>
      <c r="I22" s="51" t="str">
        <f>IF(Table47[[#This Row],[Under 13?]]="Yes",
     1 + COUNTIFS(Table47[Under 13?],"Yes",Table47[Top 4 Total],"&gt;"&amp;Table47[[#This Row],[Top 4 Total]]),
     ""
)</f>
        <v/>
      </c>
      <c r="J22" s="51" t="str">
        <f>IF(Table47[[#This Row],[Under 15?]]="Yes",
     1 + COUNTIFS(Table47[Under 15?],"Yes",Table47[Top 4 Total],"&gt;"&amp;Table47[[#This Row],[Top 4 Total]]),
     ""
)</f>
        <v/>
      </c>
      <c r="K22" s="51">
        <f>IF(Table47[[#This Row],[Under 17?]]="Yes",
     1 + COUNTIFS(Table47[Under 17?],"Yes",Table47[Top 4 Total],"&gt;"&amp;Table47[[#This Row],[Top 4 Total]]),
     ""
)</f>
        <v>3</v>
      </c>
      <c r="L22" s="51">
        <f>IF(Table47[[#This Row],[Under 19?]]="Yes",
     1 + COUNTIFS(Table47[Under 19?],"Yes",Table47[Top 4 Total],"&gt;"&amp;Table47[[#This Row],[Top 4 Total]]),
     ""
)</f>
        <v>7</v>
      </c>
      <c r="M22" s="52" cm="1">
        <f t="array" ref="M22">SUM(LARGE((O22,Q22,S22,U22,W22,Y22,AA22,AC22,AE22,AG22,AI22),{1,2,3,4}))</f>
        <v>600</v>
      </c>
      <c r="N22" s="65" t="s">
        <v>110</v>
      </c>
      <c r="O22" s="59">
        <f>VLOOKUP(N22, $AN$22:$AO$26, 2, FALSE)</f>
        <v>0</v>
      </c>
      <c r="P22" s="65" t="s">
        <v>120</v>
      </c>
      <c r="Q22" s="59">
        <f>VLOOKUP(P22, $AK$22:$AL$42, 2, FALSE)</f>
        <v>275</v>
      </c>
      <c r="R22" s="65" t="s">
        <v>132</v>
      </c>
      <c r="S22" s="59">
        <f>VLOOKUP(R22, $AK$22:$AL$42, 2, FALSE)</f>
        <v>175</v>
      </c>
      <c r="T22" s="65" t="s">
        <v>110</v>
      </c>
      <c r="U22" s="59" t="str">
        <f>VLOOKUP(T22, $AQ$22:$AR$52, 2, FALSE)</f>
        <v>0</v>
      </c>
      <c r="V22" s="65" t="s">
        <v>110</v>
      </c>
      <c r="W22" s="59">
        <f>VLOOKUP(V22, $AN$22:$AO$26, 2, FALSE)</f>
        <v>0</v>
      </c>
      <c r="X22" s="65" t="s">
        <v>133</v>
      </c>
      <c r="Y22" s="59">
        <f>VLOOKUP(X22, $AQ$22:$AR$52, 2, FALSE)</f>
        <v>150</v>
      </c>
      <c r="Z22" s="65" t="s">
        <v>110</v>
      </c>
      <c r="AA22" s="59" t="str">
        <f>VLOOKUP(Z22, $AT$22:$AU$57, 2, FALSE)</f>
        <v>0</v>
      </c>
      <c r="AB22" s="42"/>
      <c r="AC22" s="59">
        <v>0</v>
      </c>
      <c r="AD22" s="65" t="s">
        <v>110</v>
      </c>
      <c r="AE22" s="59" t="str">
        <f>VLOOKUP(AD22, $AW$22:$AX$42, 2, FALSE)</f>
        <v>0</v>
      </c>
      <c r="AF22" s="65" t="s">
        <v>110</v>
      </c>
      <c r="AG22" s="59">
        <f>VLOOKUP(AF22, $AZ$22:$BA$26, 2, FALSE)</f>
        <v>0</v>
      </c>
      <c r="AH22" s="65" t="s">
        <v>110</v>
      </c>
      <c r="AI22" s="59">
        <f>VLOOKUP(AH22, $AZ$22:$BA$26, 2, FALSE)</f>
        <v>0</v>
      </c>
      <c r="AJ22" s="4"/>
      <c r="AK22" s="9" t="s">
        <v>110</v>
      </c>
      <c r="AL22" s="29" t="s">
        <v>134</v>
      </c>
      <c r="AM22"/>
      <c r="AN22" s="19" t="s">
        <v>110</v>
      </c>
      <c r="AO22" s="30">
        <v>0</v>
      </c>
      <c r="AP22"/>
      <c r="AQ22" s="9" t="s">
        <v>110</v>
      </c>
      <c r="AR22" s="9" t="s">
        <v>134</v>
      </c>
      <c r="AS22"/>
      <c r="AT22" s="9" t="s">
        <v>110</v>
      </c>
      <c r="AU22" s="9" t="s">
        <v>134</v>
      </c>
      <c r="AV22"/>
      <c r="AW22" s="9" t="s">
        <v>110</v>
      </c>
      <c r="AX22" s="9" t="s">
        <v>134</v>
      </c>
      <c r="AY22"/>
      <c r="AZ22" s="19" t="s">
        <v>110</v>
      </c>
      <c r="BA22" s="20">
        <v>0</v>
      </c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</row>
    <row r="23" spans="1:104" s="2" customFormat="1" ht="15.95" thickTop="1">
      <c r="A23" s="11">
        <v>20</v>
      </c>
      <c r="B23" s="48" t="str">
        <f>IF(OR(H23="",H23&gt;=19),"No","Yes")</f>
        <v>Yes</v>
      </c>
      <c r="C23" s="48" t="str">
        <f>IF(OR(H23="",H23&gt;=17),"No","Yes")</f>
        <v>Yes</v>
      </c>
      <c r="D23" s="61" t="str">
        <f>IF(OR(H23=13, H23=14), "Yes", "No")</f>
        <v>Yes</v>
      </c>
      <c r="E23" s="48" t="str">
        <f>IF(OR(H23="",H23&gt;=13),"No","Yes")</f>
        <v>No</v>
      </c>
      <c r="F23" s="51" t="s">
        <v>35</v>
      </c>
      <c r="G23" s="53">
        <v>41026</v>
      </c>
      <c r="H23" s="51">
        <f>DATEDIF(G23, DATE(2026,4,12), "Y")</f>
        <v>13</v>
      </c>
      <c r="I23" s="51" t="str">
        <f>IF(Table47[[#This Row],[Under 13?]]="Yes",
     1 + COUNTIFS(Table47[Under 13?],"Yes",Table47[Top 4 Total],"&gt;"&amp;Table47[[#This Row],[Top 4 Total]]),
     ""
)</f>
        <v/>
      </c>
      <c r="J23" s="51">
        <f>IF(Table47[[#This Row],[Under 15?]]="Yes",
     1 + COUNTIFS(Table47[Under 15?],"Yes",Table47[Top 4 Total],"&gt;"&amp;Table47[[#This Row],[Top 4 Total]]),
     ""
)</f>
        <v>8</v>
      </c>
      <c r="K23" s="51">
        <f>IF(Table47[[#This Row],[Under 17?]]="Yes",
     1 + COUNTIFS(Table47[Under 17?],"Yes",Table47[Top 4 Total],"&gt;"&amp;Table47[[#This Row],[Top 4 Total]]),
     ""
)</f>
        <v>19</v>
      </c>
      <c r="L23" s="51">
        <f>IF(Table47[[#This Row],[Under 19?]]="Yes",
     1 + COUNTIFS(Table47[Under 19?],"Yes",Table47[Top 4 Total],"&gt;"&amp;Table47[[#This Row],[Top 4 Total]]),
     ""
)</f>
        <v>28</v>
      </c>
      <c r="M23" s="52" cm="1">
        <f t="array" ref="M23">SUM(LARGE((O23,Q23,S23,U23,W23,Y23,AA23,AC23,AE23,AG23,AI23),{1,2,3,4}))</f>
        <v>50</v>
      </c>
      <c r="N23" s="65" t="s">
        <v>110</v>
      </c>
      <c r="O23" s="59">
        <f>VLOOKUP(N23, $AN$22:$AO$26, 2, FALSE)</f>
        <v>0</v>
      </c>
      <c r="P23" s="65" t="s">
        <v>110</v>
      </c>
      <c r="Q23" s="59" t="str">
        <f>VLOOKUP(P23, $AK$22:$AL$42, 2, FALSE)</f>
        <v>0</v>
      </c>
      <c r="R23" s="65" t="s">
        <v>116</v>
      </c>
      <c r="S23" s="59">
        <f>VLOOKUP(R23, $AK$22:$AL$42, 2, FALSE)</f>
        <v>50</v>
      </c>
      <c r="T23" s="65" t="s">
        <v>110</v>
      </c>
      <c r="U23" s="59" t="str">
        <f>VLOOKUP(T23, $AQ$22:$AR$52, 2, FALSE)</f>
        <v>0</v>
      </c>
      <c r="V23" s="65" t="s">
        <v>110</v>
      </c>
      <c r="W23" s="59">
        <f>VLOOKUP(V23, $AN$22:$AO$26, 2, FALSE)</f>
        <v>0</v>
      </c>
      <c r="X23" s="65" t="s">
        <v>110</v>
      </c>
      <c r="Y23" s="59" t="str">
        <f>VLOOKUP(X23, $AQ$22:$AR$52, 2, FALSE)</f>
        <v>0</v>
      </c>
      <c r="Z23" s="65" t="s">
        <v>110</v>
      </c>
      <c r="AA23" s="59" t="str">
        <f>VLOOKUP(Z23, $AT$22:$AU$57, 2, FALSE)</f>
        <v>0</v>
      </c>
      <c r="AB23" s="42"/>
      <c r="AC23" s="59">
        <v>0</v>
      </c>
      <c r="AD23" s="65" t="s">
        <v>110</v>
      </c>
      <c r="AE23" s="59" t="str">
        <f>VLOOKUP(AD23, $AW$22:$AX$42, 2, FALSE)</f>
        <v>0</v>
      </c>
      <c r="AF23" s="65" t="s">
        <v>110</v>
      </c>
      <c r="AG23" s="59">
        <f>VLOOKUP(AF23, $AZ$22:$BA$26, 2, FALSE)</f>
        <v>0</v>
      </c>
      <c r="AH23" s="65" t="s">
        <v>110</v>
      </c>
      <c r="AI23" s="59">
        <f>VLOOKUP(AH23, $AZ$22:$BA$26, 2, FALSE)</f>
        <v>0</v>
      </c>
      <c r="AJ23" s="4"/>
      <c r="AK23" s="42" t="s">
        <v>114</v>
      </c>
      <c r="AL23" s="42">
        <v>5</v>
      </c>
      <c r="AM23"/>
      <c r="AN23" s="21" t="s">
        <v>135</v>
      </c>
      <c r="AO23" s="22">
        <v>400</v>
      </c>
      <c r="AP23"/>
      <c r="AQ23" s="42" t="s">
        <v>136</v>
      </c>
      <c r="AR23" s="42">
        <v>10</v>
      </c>
      <c r="AS23"/>
      <c r="AT23" s="42" t="s">
        <v>137</v>
      </c>
      <c r="AU23" s="42">
        <v>10</v>
      </c>
      <c r="AV23"/>
      <c r="AW23" s="42" t="s">
        <v>114</v>
      </c>
      <c r="AX23" s="42">
        <v>15</v>
      </c>
      <c r="AY23"/>
      <c r="AZ23" s="21" t="s">
        <v>135</v>
      </c>
      <c r="BA23" s="38">
        <v>300</v>
      </c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</row>
    <row r="24" spans="1:104" s="2" customFormat="1">
      <c r="A24" s="11">
        <v>21</v>
      </c>
      <c r="B24" s="48" t="str">
        <f>IF(OR(H24="",H24&gt;=19),"No","Yes")</f>
        <v>Yes</v>
      </c>
      <c r="C24" s="48" t="str">
        <f>IF(OR(H24="",H24&gt;=17),"No","Yes")</f>
        <v>Yes</v>
      </c>
      <c r="D24" s="61" t="str">
        <f>IF(OR(H24=13, H24=14), "Yes", "No")</f>
        <v>Yes</v>
      </c>
      <c r="E24" s="48" t="str">
        <f>IF(OR(H24="",H24&gt;=13),"No","Yes")</f>
        <v>No</v>
      </c>
      <c r="F24" s="51" t="s">
        <v>45</v>
      </c>
      <c r="G24" s="53">
        <v>41028</v>
      </c>
      <c r="H24" s="51">
        <f>DATEDIF(G24, DATE(2026,4,12), "Y")</f>
        <v>13</v>
      </c>
      <c r="I24" s="51" t="str">
        <f>IF(Table47[[#This Row],[Under 13?]]="Yes",
     1 + COUNTIFS(Table47[Under 13?],"Yes",Table47[Top 4 Total],"&gt;"&amp;Table47[[#This Row],[Top 4 Total]]),
     ""
)</f>
        <v/>
      </c>
      <c r="J24" s="51">
        <f>IF(Table47[[#This Row],[Under 15?]]="Yes",
     1 + COUNTIFS(Table47[Under 15?],"Yes",Table47[Top 4 Total],"&gt;"&amp;Table47[[#This Row],[Top 4 Total]]),
     ""
)</f>
        <v>11</v>
      </c>
      <c r="K24" s="51">
        <f>IF(Table47[[#This Row],[Under 17?]]="Yes",
     1 + COUNTIFS(Table47[Under 17?],"Yes",Table47[Top 4 Total],"&gt;"&amp;Table47[[#This Row],[Top 4 Total]]),
     ""
)</f>
        <v>34</v>
      </c>
      <c r="L24" s="51">
        <f>IF(Table47[[#This Row],[Under 19?]]="Yes",
     1 + COUNTIFS(Table47[Under 19?],"Yes",Table47[Top 4 Total],"&gt;"&amp;Table47[[#This Row],[Top 4 Total]]),
     ""
)</f>
        <v>43</v>
      </c>
      <c r="M24" s="52" cm="1">
        <f t="array" ref="M24">SUM(LARGE((O24,Q24,S24,U24,W24,Y24,AA24,AC24,AE24,AG24,AI24),{1,2,3,4}))</f>
        <v>0</v>
      </c>
      <c r="N24" s="65" t="s">
        <v>110</v>
      </c>
      <c r="O24" s="59">
        <f>VLOOKUP(N24, $AN$22:$AO$26, 2, FALSE)</f>
        <v>0</v>
      </c>
      <c r="P24" s="65" t="s">
        <v>110</v>
      </c>
      <c r="Q24" s="59" t="str">
        <f>VLOOKUP(P24, $AK$22:$AL$42, 2, FALSE)</f>
        <v>0</v>
      </c>
      <c r="R24" s="65" t="s">
        <v>110</v>
      </c>
      <c r="S24" s="59" t="str">
        <f>VLOOKUP(R24, $AK$22:$AL$42, 2, FALSE)</f>
        <v>0</v>
      </c>
      <c r="T24" s="65" t="s">
        <v>110</v>
      </c>
      <c r="U24" s="59" t="str">
        <f>VLOOKUP(T24, $AQ$22:$AR$52, 2, FALSE)</f>
        <v>0</v>
      </c>
      <c r="V24" s="65" t="s">
        <v>110</v>
      </c>
      <c r="W24" s="59">
        <f>VLOOKUP(V24, $AN$22:$AO$26, 2, FALSE)</f>
        <v>0</v>
      </c>
      <c r="X24" s="65" t="s">
        <v>110</v>
      </c>
      <c r="Y24" s="59" t="str">
        <f>VLOOKUP(X24, $AQ$22:$AR$52, 2, FALSE)</f>
        <v>0</v>
      </c>
      <c r="Z24" s="65" t="s">
        <v>110</v>
      </c>
      <c r="AA24" s="59" t="str">
        <f>VLOOKUP(Z24, $AT$22:$AU$57, 2, FALSE)</f>
        <v>0</v>
      </c>
      <c r="AB24" s="42"/>
      <c r="AC24" s="59">
        <v>0</v>
      </c>
      <c r="AD24" s="65" t="s">
        <v>110</v>
      </c>
      <c r="AE24" s="59" t="str">
        <f>VLOOKUP(AD24, $AW$22:$AX$42, 2, FALSE)</f>
        <v>0</v>
      </c>
      <c r="AF24" s="65" t="s">
        <v>110</v>
      </c>
      <c r="AG24" s="59">
        <f>VLOOKUP(AF24, $AZ$22:$BA$26, 2, FALSE)</f>
        <v>0</v>
      </c>
      <c r="AH24" s="65" t="s">
        <v>110</v>
      </c>
      <c r="AI24" s="59">
        <f>VLOOKUP(AH24, $AZ$22:$BA$26, 2, FALSE)</f>
        <v>0</v>
      </c>
      <c r="AJ24" s="4"/>
      <c r="AK24" s="9" t="s">
        <v>115</v>
      </c>
      <c r="AL24" s="9">
        <v>15</v>
      </c>
      <c r="AM24"/>
      <c r="AN24" s="23" t="s">
        <v>138</v>
      </c>
      <c r="AO24" s="24">
        <v>600</v>
      </c>
      <c r="AP24"/>
      <c r="AQ24" s="9" t="s">
        <v>139</v>
      </c>
      <c r="AR24" s="9">
        <v>20</v>
      </c>
      <c r="AS24"/>
      <c r="AT24" s="9" t="s">
        <v>140</v>
      </c>
      <c r="AU24" s="9">
        <v>30</v>
      </c>
      <c r="AV24"/>
      <c r="AW24" s="9" t="s">
        <v>115</v>
      </c>
      <c r="AX24" s="9">
        <v>30</v>
      </c>
      <c r="AY24"/>
      <c r="AZ24" s="23" t="s">
        <v>138</v>
      </c>
      <c r="BA24" s="24">
        <v>600</v>
      </c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</row>
    <row r="25" spans="1:104" s="2" customFormat="1">
      <c r="A25" s="11">
        <v>22</v>
      </c>
      <c r="B25" s="48" t="str">
        <f>IF(OR(H25="",H25&gt;=19),"No","Yes")</f>
        <v>Yes</v>
      </c>
      <c r="C25" s="48" t="str">
        <f>IF(OR(H25="",H25&gt;=17),"No","Yes")</f>
        <v>Yes</v>
      </c>
      <c r="D25" s="61" t="str">
        <f>IF(OR(H25=13, H25=14), "Yes", "No")</f>
        <v>No</v>
      </c>
      <c r="E25" s="48" t="str">
        <f>IF(OR(H25="",H25&gt;=13),"No","Yes")</f>
        <v>Yes</v>
      </c>
      <c r="F25" s="51" t="s">
        <v>27</v>
      </c>
      <c r="G25" s="53">
        <v>41758</v>
      </c>
      <c r="H25" s="51">
        <f>DATEDIF(G25, DATE(2026,4,12), "Y")</f>
        <v>11</v>
      </c>
      <c r="I25" s="51">
        <f>IF(Table47[[#This Row],[Under 13?]]="Yes",
     1 + COUNTIFS(Table47[Under 13?],"Yes",Table47[Top 4 Total],"&gt;"&amp;Table47[[#This Row],[Top 4 Total]]),
     ""
)</f>
        <v>4</v>
      </c>
      <c r="J25" s="51" t="str">
        <f>IF(Table47[[#This Row],[Under 15?]]="Yes",
     1 + COUNTIFS(Table47[Under 15?],"Yes",Table47[Top 4 Total],"&gt;"&amp;Table47[[#This Row],[Top 4 Total]]),
     ""
)</f>
        <v/>
      </c>
      <c r="K25" s="51">
        <f>IF(Table47[[#This Row],[Under 17?]]="Yes",
     1 + COUNTIFS(Table47[Under 17?],"Yes",Table47[Top 4 Total],"&gt;"&amp;Table47[[#This Row],[Top 4 Total]]),
     ""
)</f>
        <v>23</v>
      </c>
      <c r="L25" s="51">
        <f>IF(Table47[[#This Row],[Under 19?]]="Yes",
     1 + COUNTIFS(Table47[Under 19?],"Yes",Table47[Top 4 Total],"&gt;"&amp;Table47[[#This Row],[Top 4 Total]]),
     ""
)</f>
        <v>32</v>
      </c>
      <c r="M25" s="52" cm="1">
        <f t="array" ref="M25">SUM(LARGE((O25,Q25,S25,U25,W25,Y25,AA25,AC25,AE25,AG25,AI25),{1,2,3,4}))</f>
        <v>30</v>
      </c>
      <c r="N25" s="65" t="s">
        <v>110</v>
      </c>
      <c r="O25" s="59">
        <f>VLOOKUP(N25, $AN$22:$AO$26, 2, FALSE)</f>
        <v>0</v>
      </c>
      <c r="P25" s="65" t="s">
        <v>114</v>
      </c>
      <c r="Q25" s="59">
        <f>VLOOKUP(P25, $AK$22:$AL$42, 2, FALSE)</f>
        <v>5</v>
      </c>
      <c r="R25" s="65" t="s">
        <v>114</v>
      </c>
      <c r="S25" s="59">
        <f>VLOOKUP(R25, $AK$22:$AL$42, 2, FALSE)</f>
        <v>5</v>
      </c>
      <c r="T25" s="65" t="s">
        <v>110</v>
      </c>
      <c r="U25" s="59" t="str">
        <f>VLOOKUP(T25, $AQ$22:$AR$52, 2, FALSE)</f>
        <v>0</v>
      </c>
      <c r="V25" s="65" t="s">
        <v>110</v>
      </c>
      <c r="W25" s="59">
        <f>VLOOKUP(V25, $AN$22:$AO$26, 2, FALSE)</f>
        <v>0</v>
      </c>
      <c r="X25" s="65" t="s">
        <v>141</v>
      </c>
      <c r="Y25" s="59">
        <f>VLOOKUP(X25, $AQ$22:$AR$52, 2, FALSE)</f>
        <v>20</v>
      </c>
      <c r="Z25" s="65" t="s">
        <v>110</v>
      </c>
      <c r="AA25" s="59" t="str">
        <f>VLOOKUP(Z25, $AT$22:$AU$57, 2, FALSE)</f>
        <v>0</v>
      </c>
      <c r="AB25" s="42"/>
      <c r="AC25" s="59">
        <v>0</v>
      </c>
      <c r="AD25" s="65" t="s">
        <v>110</v>
      </c>
      <c r="AE25" s="59" t="str">
        <f>VLOOKUP(AD25, $AW$22:$AX$42, 2, FALSE)</f>
        <v>0</v>
      </c>
      <c r="AF25" s="65" t="s">
        <v>110</v>
      </c>
      <c r="AG25" s="59">
        <f>VLOOKUP(AF25, $AZ$22:$BA$26, 2, FALSE)</f>
        <v>0</v>
      </c>
      <c r="AH25" s="65" t="s">
        <v>110</v>
      </c>
      <c r="AI25" s="59">
        <f>VLOOKUP(AH25, $AZ$22:$BA$26, 2, FALSE)</f>
        <v>0</v>
      </c>
      <c r="AJ25" s="4"/>
      <c r="AK25" s="9" t="s">
        <v>111</v>
      </c>
      <c r="AL25" s="9">
        <v>25</v>
      </c>
      <c r="AM25"/>
      <c r="AN25" s="21" t="s">
        <v>142</v>
      </c>
      <c r="AO25" s="22">
        <v>800</v>
      </c>
      <c r="AP25"/>
      <c r="AQ25" s="9" t="s">
        <v>143</v>
      </c>
      <c r="AR25" s="9">
        <v>40</v>
      </c>
      <c r="AS25"/>
      <c r="AT25" s="9" t="s">
        <v>136</v>
      </c>
      <c r="AU25" s="9">
        <v>75</v>
      </c>
      <c r="AV25"/>
      <c r="AW25" s="9" t="s">
        <v>111</v>
      </c>
      <c r="AX25" s="9">
        <v>50</v>
      </c>
      <c r="AY25"/>
      <c r="AZ25" s="21" t="s">
        <v>142</v>
      </c>
      <c r="BA25" s="22">
        <v>900</v>
      </c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</row>
    <row r="26" spans="1:104" s="2" customFormat="1">
      <c r="A26" s="11">
        <v>23</v>
      </c>
      <c r="B26" s="48" t="str">
        <f>IF(OR(H26="",H26&gt;=19),"No","Yes")</f>
        <v>Yes</v>
      </c>
      <c r="C26" s="48" t="str">
        <f>IF(OR(H26="",H26&gt;=17),"No","Yes")</f>
        <v>Yes</v>
      </c>
      <c r="D26" s="61" t="str">
        <f>IF(OR(H26=13, H26=14), "Yes", "No")</f>
        <v>Yes</v>
      </c>
      <c r="E26" s="48" t="str">
        <f>IF(OR(H26="",H26&gt;=13),"No","Yes")</f>
        <v>No</v>
      </c>
      <c r="F26" s="51" t="s">
        <v>64</v>
      </c>
      <c r="G26" s="53">
        <v>41364</v>
      </c>
      <c r="H26" s="51">
        <f>DATEDIF(G26, DATE(2026,4,12), "Y")</f>
        <v>13</v>
      </c>
      <c r="I26" s="51" t="str">
        <f>IF(Table47[[#This Row],[Under 13?]]="Yes",
     1 + COUNTIFS(Table47[Under 13?],"Yes",Table47[Top 4 Total],"&gt;"&amp;Table47[[#This Row],[Top 4 Total]]),
     ""
)</f>
        <v/>
      </c>
      <c r="J26" s="51">
        <f>IF(Table47[[#This Row],[Under 15?]]="Yes",
     1 + COUNTIFS(Table47[Under 15?],"Yes",Table47[Top 4 Total],"&gt;"&amp;Table47[[#This Row],[Top 4 Total]]),
     ""
)</f>
        <v>11</v>
      </c>
      <c r="K26" s="51">
        <f>IF(Table47[[#This Row],[Under 17?]]="Yes",
     1 + COUNTIFS(Table47[Under 17?],"Yes",Table47[Top 4 Total],"&gt;"&amp;Table47[[#This Row],[Top 4 Total]]),
     ""
)</f>
        <v>34</v>
      </c>
      <c r="L26" s="51">
        <f>IF(Table47[[#This Row],[Under 19?]]="Yes",
     1 + COUNTIFS(Table47[Under 19?],"Yes",Table47[Top 4 Total],"&gt;"&amp;Table47[[#This Row],[Top 4 Total]]),
     ""
)</f>
        <v>43</v>
      </c>
      <c r="M26" s="52" cm="1">
        <f t="array" ref="M26">SUM(LARGE((O26,Q26,S26,U26,W26,Y26,AA26,AC26,AE26,AG26,AI26),{1,2,3,4}))</f>
        <v>0</v>
      </c>
      <c r="N26" s="65" t="s">
        <v>110</v>
      </c>
      <c r="O26" s="59">
        <f>VLOOKUP(N26, $AN$22:$AO$26, 2, FALSE)</f>
        <v>0</v>
      </c>
      <c r="P26" s="65" t="s">
        <v>110</v>
      </c>
      <c r="Q26" s="59" t="str">
        <f>VLOOKUP(P26, $AK$22:$AL$42, 2, FALSE)</f>
        <v>0</v>
      </c>
      <c r="R26" s="65" t="s">
        <v>110</v>
      </c>
      <c r="S26" s="59" t="str">
        <f>VLOOKUP(R26, $AK$22:$AL$42, 2, FALSE)</f>
        <v>0</v>
      </c>
      <c r="T26" s="65" t="s">
        <v>110</v>
      </c>
      <c r="U26" s="59" t="str">
        <f>VLOOKUP(T26, $AQ$22:$AR$52, 2, FALSE)</f>
        <v>0</v>
      </c>
      <c r="V26" s="65" t="s">
        <v>110</v>
      </c>
      <c r="W26" s="59">
        <f>VLOOKUP(V26, $AN$22:$AO$26, 2, FALSE)</f>
        <v>0</v>
      </c>
      <c r="X26" s="65" t="s">
        <v>110</v>
      </c>
      <c r="Y26" s="59" t="str">
        <f>VLOOKUP(X26, $AQ$22:$AR$52, 2, FALSE)</f>
        <v>0</v>
      </c>
      <c r="Z26" s="65" t="s">
        <v>110</v>
      </c>
      <c r="AA26" s="59" t="str">
        <f>VLOOKUP(Z26, $AT$22:$AU$57, 2, FALSE)</f>
        <v>0</v>
      </c>
      <c r="AB26" s="42"/>
      <c r="AC26" s="59">
        <v>0</v>
      </c>
      <c r="AD26" s="65" t="s">
        <v>110</v>
      </c>
      <c r="AE26" s="59" t="str">
        <f>VLOOKUP(AD26, $AW$22:$AX$42, 2, FALSE)</f>
        <v>0</v>
      </c>
      <c r="AF26" s="65" t="s">
        <v>110</v>
      </c>
      <c r="AG26" s="59">
        <f>VLOOKUP(AF26, $AZ$22:$BA$26, 2, FALSE)</f>
        <v>0</v>
      </c>
      <c r="AH26" s="65" t="s">
        <v>110</v>
      </c>
      <c r="AI26" s="59">
        <f>VLOOKUP(AH26, $AZ$22:$BA$26, 2, FALSE)</f>
        <v>0</v>
      </c>
      <c r="AJ26" s="4"/>
      <c r="AK26" s="9" t="s">
        <v>112</v>
      </c>
      <c r="AL26" s="9">
        <v>50</v>
      </c>
      <c r="AM26"/>
      <c r="AN26" s="23" t="s">
        <v>144</v>
      </c>
      <c r="AO26" s="24">
        <v>1000</v>
      </c>
      <c r="AP26"/>
      <c r="AQ26" s="9" t="s">
        <v>145</v>
      </c>
      <c r="AR26" s="9">
        <v>50</v>
      </c>
      <c r="AS26"/>
      <c r="AT26" s="9" t="s">
        <v>139</v>
      </c>
      <c r="AU26" s="9">
        <v>100</v>
      </c>
      <c r="AV26"/>
      <c r="AW26" s="9" t="s">
        <v>112</v>
      </c>
      <c r="AX26" s="9">
        <v>85</v>
      </c>
      <c r="AY26"/>
      <c r="AZ26" s="23" t="s">
        <v>144</v>
      </c>
      <c r="BA26" s="24">
        <v>1200</v>
      </c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</row>
    <row r="27" spans="1:104" s="2" customFormat="1">
      <c r="A27" s="11">
        <v>24</v>
      </c>
      <c r="B27" s="48" t="str">
        <f>IF(OR(H27="",H27&gt;=19),"No","Yes")</f>
        <v>Yes</v>
      </c>
      <c r="C27" s="48" t="str">
        <f>IF(OR(H27="",H27&gt;=17),"No","Yes")</f>
        <v>No</v>
      </c>
      <c r="D27" s="61" t="str">
        <f>IF(OR(H27=13, H27=14), "Yes", "No")</f>
        <v>No</v>
      </c>
      <c r="E27" s="48" t="str">
        <f>IF(OR(H27="",H27&gt;=13),"No","Yes")</f>
        <v>No</v>
      </c>
      <c r="F27" s="51" t="s">
        <v>68</v>
      </c>
      <c r="G27" s="53">
        <v>39771</v>
      </c>
      <c r="H27" s="51">
        <f>DATEDIF(G27, DATE(2026,5,10), "Y")</f>
        <v>17</v>
      </c>
      <c r="I27" s="51" t="str">
        <f>IF(Table47[[#This Row],[Under 13?]]="Yes",
     1 + COUNTIFS(Table47[Under 13?],"Yes",Table47[Top 4 Total],"&gt;"&amp;Table47[[#This Row],[Top 4 Total]]),
     ""
)</f>
        <v/>
      </c>
      <c r="J27" s="51" t="str">
        <f>IF(Table47[[#This Row],[Under 15?]]="Yes",
     1 + COUNTIFS(Table47[Under 15?],"Yes",Table47[Top 4 Total],"&gt;"&amp;Table47[[#This Row],[Top 4 Total]]),
     ""
)</f>
        <v/>
      </c>
      <c r="K27" s="51" t="str">
        <f>IF(Table47[[#This Row],[Under 17?]]="Yes",
     1 + COUNTIFS(Table47[Under 17?],"Yes",Table47[Top 4 Total],"&gt;"&amp;Table47[[#This Row],[Top 4 Total]]),
     ""
)</f>
        <v/>
      </c>
      <c r="L27" s="51">
        <f>IF(Table47[[#This Row],[Under 19?]]="Yes",
     1 + COUNTIFS(Table47[Under 19?],"Yes",Table47[Top 4 Total],"&gt;"&amp;Table47[[#This Row],[Top 4 Total]]),
     ""
)</f>
        <v>23</v>
      </c>
      <c r="M27" s="52" cm="1">
        <f t="array" ref="M27">SUM(LARGE((O27,Q27,S27,U27,W27,Y27,AA27,AC27,AE27,AG27,AI27),{1,2,3,4}))</f>
        <v>75</v>
      </c>
      <c r="N27" s="65" t="s">
        <v>110</v>
      </c>
      <c r="O27" s="59">
        <f>VLOOKUP(N27, $AN$22:$AO$26, 2, FALSE)</f>
        <v>0</v>
      </c>
      <c r="P27" s="65" t="s">
        <v>125</v>
      </c>
      <c r="Q27" s="59">
        <f>VLOOKUP(P27, $AK$22:$AL$42, 2, FALSE)</f>
        <v>75</v>
      </c>
      <c r="R27" s="65" t="s">
        <v>110</v>
      </c>
      <c r="S27" s="59" t="str">
        <f>VLOOKUP(R27, $AK$22:$AL$42, 2, FALSE)</f>
        <v>0</v>
      </c>
      <c r="T27" s="65" t="s">
        <v>110</v>
      </c>
      <c r="U27" s="59" t="str">
        <f>VLOOKUP(T27, $AQ$22:$AR$52, 2, FALSE)</f>
        <v>0</v>
      </c>
      <c r="V27" s="65" t="s">
        <v>110</v>
      </c>
      <c r="W27" s="59">
        <f>VLOOKUP(V27, $AN$22:$AO$26, 2, FALSE)</f>
        <v>0</v>
      </c>
      <c r="X27" s="65" t="s">
        <v>110</v>
      </c>
      <c r="Y27" s="59" t="str">
        <f>VLOOKUP(X27, $AQ$22:$AR$52, 2, FALSE)</f>
        <v>0</v>
      </c>
      <c r="Z27" s="65" t="s">
        <v>110</v>
      </c>
      <c r="AA27" s="59" t="str">
        <f>VLOOKUP(Z27, $AT$22:$AU$57, 2, FALSE)</f>
        <v>0</v>
      </c>
      <c r="AB27" s="42"/>
      <c r="AC27" s="59">
        <v>0</v>
      </c>
      <c r="AD27" s="65" t="s">
        <v>110</v>
      </c>
      <c r="AE27" s="59" t="str">
        <f>VLOOKUP(AD27, $AW$22:$AX$42, 2, FALSE)</f>
        <v>0</v>
      </c>
      <c r="AF27" s="65" t="s">
        <v>110</v>
      </c>
      <c r="AG27" s="59">
        <f>VLOOKUP(AF27, $AZ$22:$BA$26, 2, FALSE)</f>
        <v>0</v>
      </c>
      <c r="AH27" s="65" t="s">
        <v>110</v>
      </c>
      <c r="AI27" s="59">
        <f>VLOOKUP(AH27, $AZ$22:$BA$26, 2, FALSE)</f>
        <v>0</v>
      </c>
      <c r="AJ27" s="4"/>
      <c r="AK27" s="9" t="s">
        <v>118</v>
      </c>
      <c r="AL27" s="9">
        <v>75</v>
      </c>
      <c r="AM27"/>
      <c r="AN27"/>
      <c r="AO27"/>
      <c r="AP27"/>
      <c r="AQ27" s="9" t="s">
        <v>146</v>
      </c>
      <c r="AR27" s="9">
        <v>60</v>
      </c>
      <c r="AS27"/>
      <c r="AT27" s="9" t="s">
        <v>147</v>
      </c>
      <c r="AU27" s="9">
        <v>175</v>
      </c>
      <c r="AV27"/>
      <c r="AW27" s="9" t="s">
        <v>118</v>
      </c>
      <c r="AX27" s="9">
        <v>115</v>
      </c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</row>
    <row r="28" spans="1:104" s="2" customFormat="1">
      <c r="A28" s="11">
        <v>25</v>
      </c>
      <c r="B28" s="48" t="str">
        <f>IF(OR(H28="",H28&gt;=19),"No","Yes")</f>
        <v>Yes</v>
      </c>
      <c r="C28" s="48" t="str">
        <f>IF(OR(H28="",H28&gt;=17),"No","Yes")</f>
        <v>Yes</v>
      </c>
      <c r="D28" s="61" t="str">
        <f>IF(OR(H28=13, H28=14), "Yes", "No")</f>
        <v>Yes</v>
      </c>
      <c r="E28" s="48" t="str">
        <f>IF(OR(H28="",H28&gt;=13),"No","Yes")</f>
        <v>No</v>
      </c>
      <c r="F28" s="51" t="s">
        <v>28</v>
      </c>
      <c r="G28" s="53">
        <v>41321</v>
      </c>
      <c r="H28" s="51">
        <f>DATEDIF(G28, DATE(2026,4,12), "Y")</f>
        <v>13</v>
      </c>
      <c r="I28" s="51" t="str">
        <f>IF(Table47[[#This Row],[Under 13?]]="Yes",
     1 + COUNTIFS(Table47[Under 13?],"Yes",Table47[Top 4 Total],"&gt;"&amp;Table47[[#This Row],[Top 4 Total]]),
     ""
)</f>
        <v/>
      </c>
      <c r="J28" s="51">
        <f>IF(Table47[[#This Row],[Under 15?]]="Yes",
     1 + COUNTIFS(Table47[Under 15?],"Yes",Table47[Top 4 Total],"&gt;"&amp;Table47[[#This Row],[Top 4 Total]]),
     ""
)</f>
        <v>5</v>
      </c>
      <c r="K28" s="51">
        <f>IF(Table47[[#This Row],[Under 17?]]="Yes",
     1 + COUNTIFS(Table47[Under 17?],"Yes",Table47[Top 4 Total],"&gt;"&amp;Table47[[#This Row],[Top 4 Total]]),
     ""
)</f>
        <v>13</v>
      </c>
      <c r="L28" s="51">
        <f>IF(Table47[[#This Row],[Under 19?]]="Yes",
     1 + COUNTIFS(Table47[Under 19?],"Yes",Table47[Top 4 Total],"&gt;"&amp;Table47[[#This Row],[Top 4 Total]]),
     ""
)</f>
        <v>18</v>
      </c>
      <c r="M28" s="52" cm="1">
        <f t="array" ref="M28">SUM(LARGE((O28,Q28,S28,U28,W28,Y28,AA28,AC28,AE28,AG28,AI28),{1,2,3,4}))</f>
        <v>135</v>
      </c>
      <c r="N28" s="65" t="s">
        <v>110</v>
      </c>
      <c r="O28" s="59">
        <f>VLOOKUP(N28, $AN$22:$AO$26, 2, FALSE)</f>
        <v>0</v>
      </c>
      <c r="P28" s="65" t="s">
        <v>148</v>
      </c>
      <c r="Q28" s="59">
        <f>VLOOKUP(P28, $AK$22:$AL$42, 2, FALSE)</f>
        <v>75</v>
      </c>
      <c r="R28" s="65" t="s">
        <v>110</v>
      </c>
      <c r="S28" s="59" t="str">
        <f>VLOOKUP(R28, $AK$22:$AL$42, 2, FALSE)</f>
        <v>0</v>
      </c>
      <c r="T28" s="65" t="s">
        <v>141</v>
      </c>
      <c r="U28" s="59">
        <f>VLOOKUP(T28, $AQ$22:$AR$52, 2, FALSE)</f>
        <v>20</v>
      </c>
      <c r="V28" s="65" t="s">
        <v>110</v>
      </c>
      <c r="W28" s="59">
        <f>VLOOKUP(V28, $AN$22:$AO$26, 2, FALSE)</f>
        <v>0</v>
      </c>
      <c r="X28" s="65" t="s">
        <v>114</v>
      </c>
      <c r="Y28" s="59">
        <f>VLOOKUP(X28, $AQ$22:$AR$52, 2, FALSE)</f>
        <v>40</v>
      </c>
      <c r="Z28" s="65" t="s">
        <v>110</v>
      </c>
      <c r="AA28" s="59" t="str">
        <f>VLOOKUP(Z28, $AT$22:$AU$57, 2, FALSE)</f>
        <v>0</v>
      </c>
      <c r="AB28" s="42"/>
      <c r="AC28" s="59">
        <v>0</v>
      </c>
      <c r="AD28" s="65" t="s">
        <v>110</v>
      </c>
      <c r="AE28" s="59" t="str">
        <f>VLOOKUP(AD28, $AW$22:$AX$42, 2, FALSE)</f>
        <v>0</v>
      </c>
      <c r="AF28" s="65" t="s">
        <v>110</v>
      </c>
      <c r="AG28" s="59">
        <f>VLOOKUP(AF28, $AZ$22:$BA$26, 2, FALSE)</f>
        <v>0</v>
      </c>
      <c r="AH28" s="65" t="s">
        <v>110</v>
      </c>
      <c r="AI28" s="59">
        <f>VLOOKUP(AH28, $AZ$22:$BA$26, 2, FALSE)</f>
        <v>0</v>
      </c>
      <c r="AJ28" s="4"/>
      <c r="AK28" s="9" t="s">
        <v>116</v>
      </c>
      <c r="AL28" s="9">
        <v>50</v>
      </c>
      <c r="AM28"/>
      <c r="AN28"/>
      <c r="AO28"/>
      <c r="AP28"/>
      <c r="AQ28" s="9" t="s">
        <v>149</v>
      </c>
      <c r="AR28" s="9">
        <v>75</v>
      </c>
      <c r="AS28"/>
      <c r="AT28" s="9" t="s">
        <v>146</v>
      </c>
      <c r="AU28" s="9">
        <v>225</v>
      </c>
      <c r="AV28"/>
      <c r="AW28" s="9" t="s">
        <v>116</v>
      </c>
      <c r="AX28" s="9">
        <v>75</v>
      </c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</row>
    <row r="29" spans="1:104" s="2" customFormat="1">
      <c r="A29" s="11">
        <v>26</v>
      </c>
      <c r="B29" s="48" t="str">
        <f>IF(OR(H29="",H29&gt;=19),"No","Yes")</f>
        <v>Yes</v>
      </c>
      <c r="C29" s="48" t="str">
        <f>IF(OR(H29="",H29&gt;=17),"No","Yes")</f>
        <v>Yes</v>
      </c>
      <c r="D29" s="61" t="str">
        <f>IF(OR(H29=13, H29=14), "Yes", "No")</f>
        <v>Yes</v>
      </c>
      <c r="E29" s="48" t="str">
        <f>IF(OR(H29="",H29&gt;=13),"No","Yes")</f>
        <v>No</v>
      </c>
      <c r="F29" s="51" t="s">
        <v>46</v>
      </c>
      <c r="G29" s="53">
        <v>41194</v>
      </c>
      <c r="H29" s="51">
        <f>DATEDIF(G29, DATE(2026,4,12), "Y")</f>
        <v>13</v>
      </c>
      <c r="I29" s="51" t="str">
        <f>IF(Table47[[#This Row],[Under 13?]]="Yes",
     1 + COUNTIFS(Table47[Under 13?],"Yes",Table47[Top 4 Total],"&gt;"&amp;Table47[[#This Row],[Top 4 Total]]),
     ""
)</f>
        <v/>
      </c>
      <c r="J29" s="51">
        <f>IF(Table47[[#This Row],[Under 15?]]="Yes",
     1 + COUNTIFS(Table47[Under 15?],"Yes",Table47[Top 4 Total],"&gt;"&amp;Table47[[#This Row],[Top 4 Total]]),
     ""
)</f>
        <v>11</v>
      </c>
      <c r="K29" s="51">
        <f>IF(Table47[[#This Row],[Under 17?]]="Yes",
     1 + COUNTIFS(Table47[Under 17?],"Yes",Table47[Top 4 Total],"&gt;"&amp;Table47[[#This Row],[Top 4 Total]]),
     ""
)</f>
        <v>34</v>
      </c>
      <c r="L29" s="51">
        <f>IF(Table47[[#This Row],[Under 19?]]="Yes",
     1 + COUNTIFS(Table47[Under 19?],"Yes",Table47[Top 4 Total],"&gt;"&amp;Table47[[#This Row],[Top 4 Total]]),
     ""
)</f>
        <v>43</v>
      </c>
      <c r="M29" s="52" cm="1">
        <f t="array" ref="M29">SUM(LARGE((O29,Q29,S29,U29,W29,Y29,AA29,AC29,AE29,AG29,AI29),{1,2,3,4}))</f>
        <v>0</v>
      </c>
      <c r="N29" s="65" t="s">
        <v>110</v>
      </c>
      <c r="O29" s="59">
        <f>VLOOKUP(N29, $AN$22:$AO$26, 2, FALSE)</f>
        <v>0</v>
      </c>
      <c r="P29" s="65" t="s">
        <v>110</v>
      </c>
      <c r="Q29" s="59" t="str">
        <f>VLOOKUP(P29, $AK$22:$AL$42, 2, FALSE)</f>
        <v>0</v>
      </c>
      <c r="R29" s="65" t="s">
        <v>110</v>
      </c>
      <c r="S29" s="59" t="str">
        <f>VLOOKUP(R29, $AK$22:$AL$42, 2, FALSE)</f>
        <v>0</v>
      </c>
      <c r="T29" s="65" t="s">
        <v>110</v>
      </c>
      <c r="U29" s="59" t="str">
        <f>VLOOKUP(T29, $AQ$22:$AR$52, 2, FALSE)</f>
        <v>0</v>
      </c>
      <c r="V29" s="65" t="s">
        <v>110</v>
      </c>
      <c r="W29" s="59">
        <f>VLOOKUP(V29, $AN$22:$AO$26, 2, FALSE)</f>
        <v>0</v>
      </c>
      <c r="X29" s="65" t="s">
        <v>110</v>
      </c>
      <c r="Y29" s="59" t="str">
        <f>VLOOKUP(X29, $AQ$22:$AR$52, 2, FALSE)</f>
        <v>0</v>
      </c>
      <c r="Z29" s="65" t="s">
        <v>110</v>
      </c>
      <c r="AA29" s="59" t="str">
        <f>VLOOKUP(Z29, $AT$22:$AU$57, 2, FALSE)</f>
        <v>0</v>
      </c>
      <c r="AB29" s="42"/>
      <c r="AC29" s="59">
        <v>0</v>
      </c>
      <c r="AD29" s="65" t="s">
        <v>110</v>
      </c>
      <c r="AE29" s="59" t="str">
        <f>VLOOKUP(AD29, $AW$22:$AX$42, 2, FALSE)</f>
        <v>0</v>
      </c>
      <c r="AF29" s="65" t="s">
        <v>110</v>
      </c>
      <c r="AG29" s="59">
        <f>VLOOKUP(AF29, $AZ$22:$BA$26, 2, FALSE)</f>
        <v>0</v>
      </c>
      <c r="AH29" s="65" t="s">
        <v>110</v>
      </c>
      <c r="AI29" s="59">
        <f>VLOOKUP(AH29, $AZ$22:$BA$26, 2, FALSE)</f>
        <v>0</v>
      </c>
      <c r="AJ29" s="4"/>
      <c r="AK29" s="9" t="s">
        <v>148</v>
      </c>
      <c r="AL29" s="9">
        <v>75</v>
      </c>
      <c r="AM29"/>
      <c r="AN29"/>
      <c r="AO29"/>
      <c r="AP29"/>
      <c r="AQ29" s="9" t="s">
        <v>141</v>
      </c>
      <c r="AR29" s="9">
        <v>20</v>
      </c>
      <c r="AS29"/>
      <c r="AT29" s="9" t="s">
        <v>149</v>
      </c>
      <c r="AU29" s="9">
        <v>300</v>
      </c>
      <c r="AV29"/>
      <c r="AW29" s="9" t="s">
        <v>148</v>
      </c>
      <c r="AX29" s="9">
        <v>100</v>
      </c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</row>
    <row r="30" spans="1:104" s="2" customFormat="1">
      <c r="A30" s="11">
        <v>27</v>
      </c>
      <c r="B30" s="48" t="str">
        <f>IF(OR(H30="",H30&gt;=19),"No","Yes")</f>
        <v>Yes</v>
      </c>
      <c r="C30" s="48" t="str">
        <f>IF(OR(H30="",H30&gt;=17),"No","Yes")</f>
        <v>No</v>
      </c>
      <c r="D30" s="61" t="str">
        <f>IF(OR(H30=13, H30=14), "Yes", "No")</f>
        <v>No</v>
      </c>
      <c r="E30" s="48" t="str">
        <f>IF(OR(H30="",H30&gt;=13),"No","Yes")</f>
        <v>No</v>
      </c>
      <c r="F30" s="51" t="s">
        <v>16</v>
      </c>
      <c r="G30" s="53">
        <v>39867</v>
      </c>
      <c r="H30" s="51">
        <f>DATEDIF(G30, DATE(2026,5,10), "Y")</f>
        <v>17</v>
      </c>
      <c r="I30" s="51" t="str">
        <f>IF(Table47[[#This Row],[Under 13?]]="Yes",
     1 + COUNTIFS(Table47[Under 13?],"Yes",Table47[Top 4 Total],"&gt;"&amp;Table47[[#This Row],[Top 4 Total]]),
     ""
)</f>
        <v/>
      </c>
      <c r="J30" s="51" t="str">
        <f>IF(Table47[[#This Row],[Under 15?]]="Yes",
     1 + COUNTIFS(Table47[Under 15?],"Yes",Table47[Top 4 Total],"&gt;"&amp;Table47[[#This Row],[Top 4 Total]]),
     ""
)</f>
        <v/>
      </c>
      <c r="K30" s="51" t="str">
        <f>IF(Table47[[#This Row],[Under 17?]]="Yes",
     1 + COUNTIFS(Table47[Under 17?],"Yes",Table47[Top 4 Total],"&gt;"&amp;Table47[[#This Row],[Top 4 Total]]),
     ""
)</f>
        <v/>
      </c>
      <c r="L30" s="51">
        <f>IF(Table47[[#This Row],[Under 19?]]="Yes",
     1 + COUNTIFS(Table47[Under 19?],"Yes",Table47[Top 4 Total],"&gt;"&amp;Table47[[#This Row],[Top 4 Total]]),
     ""
)</f>
        <v>1</v>
      </c>
      <c r="M30" s="52" cm="1">
        <f t="array" ref="M30">SUM(LARGE((O30,Q30,S30,U30,W30,Y30,AA30,AC30,AE30,AG30,AI30),{1,2,3,4}))</f>
        <v>1925</v>
      </c>
      <c r="N30" s="65" t="s">
        <v>110</v>
      </c>
      <c r="O30" s="59">
        <f>VLOOKUP(N30, $AN$22:$AO$26, 2, FALSE)</f>
        <v>0</v>
      </c>
      <c r="P30" s="65" t="s">
        <v>150</v>
      </c>
      <c r="Q30" s="59">
        <f>VLOOKUP(P30, $AK$22:$AL$42, 2, FALSE)</f>
        <v>400</v>
      </c>
      <c r="R30" s="65" t="s">
        <v>151</v>
      </c>
      <c r="S30" s="59">
        <f>VLOOKUP(R30, $AK$22:$AL$42, 2, FALSE)</f>
        <v>500</v>
      </c>
      <c r="T30" s="65" t="s">
        <v>125</v>
      </c>
      <c r="U30" s="59">
        <f>VLOOKUP(T30, $AQ$22:$AR$52, 2, FALSE)</f>
        <v>225</v>
      </c>
      <c r="V30" s="65" t="s">
        <v>110</v>
      </c>
      <c r="W30" s="59">
        <f>VLOOKUP(V30, $AN$22:$AO$26, 2, FALSE)</f>
        <v>0</v>
      </c>
      <c r="X30" s="65" t="s">
        <v>120</v>
      </c>
      <c r="Y30" s="59">
        <f>VLOOKUP(X30, $AQ$22:$AR$52, 2, FALSE)</f>
        <v>625</v>
      </c>
      <c r="Z30" s="65" t="s">
        <v>152</v>
      </c>
      <c r="AA30" s="59">
        <f>VLOOKUP(Z30, $AT$22:$AU$57, 2, FALSE)</f>
        <v>400</v>
      </c>
      <c r="AB30" s="42"/>
      <c r="AC30" s="59">
        <v>0</v>
      </c>
      <c r="AD30" s="65" t="s">
        <v>110</v>
      </c>
      <c r="AE30" s="59" t="str">
        <f>VLOOKUP(AD30, $AW$22:$AX$42, 2, FALSE)</f>
        <v>0</v>
      </c>
      <c r="AF30" s="65" t="s">
        <v>110</v>
      </c>
      <c r="AG30" s="59">
        <f>VLOOKUP(AF30, $AZ$22:$BA$26, 2, FALSE)</f>
        <v>0</v>
      </c>
      <c r="AH30" s="65" t="s">
        <v>110</v>
      </c>
      <c r="AI30" s="59">
        <f>VLOOKUP(AH30, $AZ$22:$BA$26, 2, FALSE)</f>
        <v>0</v>
      </c>
      <c r="AJ30" s="4"/>
      <c r="AK30" s="9" t="s">
        <v>122</v>
      </c>
      <c r="AL30" s="9">
        <v>100</v>
      </c>
      <c r="AM30"/>
      <c r="AN30" s="5"/>
      <c r="AO30" s="11"/>
      <c r="AP30"/>
      <c r="AQ30" s="9" t="s">
        <v>114</v>
      </c>
      <c r="AR30" s="9">
        <v>40</v>
      </c>
      <c r="AS30"/>
      <c r="AT30" s="9" t="s">
        <v>153</v>
      </c>
      <c r="AU30" s="9">
        <v>20</v>
      </c>
      <c r="AV30"/>
      <c r="AW30" s="9" t="s">
        <v>122</v>
      </c>
      <c r="AX30" s="9">
        <v>125</v>
      </c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</row>
    <row r="31" spans="1:104" s="2" customFormat="1">
      <c r="A31" s="11">
        <v>28</v>
      </c>
      <c r="B31" s="48" t="str">
        <f>IF(OR(H31="",H31&gt;=19),"No","Yes")</f>
        <v>Yes</v>
      </c>
      <c r="C31" s="48" t="str">
        <f>IF(OR(H31="",H31&gt;=17),"No","Yes")</f>
        <v>No</v>
      </c>
      <c r="D31" s="61" t="str">
        <f>IF(OR(H31=13, H31=14), "Yes", "No")</f>
        <v>No</v>
      </c>
      <c r="E31" s="48" t="str">
        <f>IF(OR(H31="",H31&gt;=13),"No","Yes")</f>
        <v>No</v>
      </c>
      <c r="F31" s="51" t="s">
        <v>29</v>
      </c>
      <c r="G31" s="53">
        <v>39928</v>
      </c>
      <c r="H31" s="51">
        <f>DATEDIF(G31, DATE(2026,5,10), "Y")</f>
        <v>17</v>
      </c>
      <c r="I31" s="51" t="str">
        <f>IF(Table47[[#This Row],[Under 13?]]="Yes",
     1 + COUNTIFS(Table47[Under 13?],"Yes",Table47[Top 4 Total],"&gt;"&amp;Table47[[#This Row],[Top 4 Total]]),
     ""
)</f>
        <v/>
      </c>
      <c r="J31" s="51" t="str">
        <f>IF(Table47[[#This Row],[Under 15?]]="Yes",
     1 + COUNTIFS(Table47[Under 15?],"Yes",Table47[Top 4 Total],"&gt;"&amp;Table47[[#This Row],[Top 4 Total]]),
     ""
)</f>
        <v/>
      </c>
      <c r="K31" s="51" t="str">
        <f>IF(Table47[[#This Row],[Under 17?]]="Yes",
     1 + COUNTIFS(Table47[Under 17?],"Yes",Table47[Top 4 Total],"&gt;"&amp;Table47[[#This Row],[Top 4 Total]]),
     ""
)</f>
        <v/>
      </c>
      <c r="L31" s="51">
        <f>IF(Table47[[#This Row],[Under 19?]]="Yes",
     1 + COUNTIFS(Table47[Under 19?],"Yes",Table47[Top 4 Total],"&gt;"&amp;Table47[[#This Row],[Top 4 Total]]),
     ""
)</f>
        <v>5</v>
      </c>
      <c r="M31" s="52" cm="1">
        <f t="array" ref="M31">SUM(LARGE((O31,Q31,S31,U31,W31,Y31,AA31,AC31,AE31,AG31,AI31),{1,2,3,4}))</f>
        <v>825</v>
      </c>
      <c r="N31" s="65" t="s">
        <v>110</v>
      </c>
      <c r="O31" s="59">
        <f>VLOOKUP(N31, $AN$22:$AO$26, 2, FALSE)</f>
        <v>0</v>
      </c>
      <c r="P31" s="65" t="s">
        <v>154</v>
      </c>
      <c r="Q31" s="59">
        <f>VLOOKUP(P31, $AK$22:$AL$42, 2, FALSE)</f>
        <v>225</v>
      </c>
      <c r="R31" s="65" t="s">
        <v>154</v>
      </c>
      <c r="S31" s="59">
        <f>VLOOKUP(R31, $AK$22:$AL$42, 2, FALSE)</f>
        <v>225</v>
      </c>
      <c r="T31" s="65" t="s">
        <v>133</v>
      </c>
      <c r="U31" s="59">
        <f>VLOOKUP(T31, $AQ$22:$AR$52, 2, FALSE)</f>
        <v>150</v>
      </c>
      <c r="V31" s="65" t="s">
        <v>110</v>
      </c>
      <c r="W31" s="59">
        <f>VLOOKUP(V31, $AN$22:$AO$26, 2, FALSE)</f>
        <v>0</v>
      </c>
      <c r="X31" s="65" t="s">
        <v>125</v>
      </c>
      <c r="Y31" s="59">
        <f>VLOOKUP(X31, $AQ$22:$AR$52, 2, FALSE)</f>
        <v>225</v>
      </c>
      <c r="Z31" s="65" t="s">
        <v>155</v>
      </c>
      <c r="AA31" s="59">
        <f>VLOOKUP(Z31, $AT$22:$AU$57, 2, FALSE)</f>
        <v>150</v>
      </c>
      <c r="AB31" s="42"/>
      <c r="AC31" s="59">
        <v>0</v>
      </c>
      <c r="AD31" s="65" t="s">
        <v>110</v>
      </c>
      <c r="AE31" s="59" t="str">
        <f>VLOOKUP(AD31, $AW$22:$AX$42, 2, FALSE)</f>
        <v>0</v>
      </c>
      <c r="AF31" s="65" t="s">
        <v>110</v>
      </c>
      <c r="AG31" s="59">
        <f>VLOOKUP(AF31, $AZ$22:$BA$26, 2, FALSE)</f>
        <v>0</v>
      </c>
      <c r="AH31" s="65" t="s">
        <v>110</v>
      </c>
      <c r="AI31" s="59">
        <f>VLOOKUP(AH31, $AZ$22:$BA$26, 2, FALSE)</f>
        <v>0</v>
      </c>
      <c r="AJ31" s="4"/>
      <c r="AK31" s="9" t="s">
        <v>123</v>
      </c>
      <c r="AL31" s="9">
        <v>125</v>
      </c>
      <c r="AM31"/>
      <c r="AN31" s="9"/>
      <c r="AO31" s="9"/>
      <c r="AP31"/>
      <c r="AQ31" s="9" t="s">
        <v>115</v>
      </c>
      <c r="AR31" s="9">
        <v>60</v>
      </c>
      <c r="AS31"/>
      <c r="AT31" s="9" t="s">
        <v>156</v>
      </c>
      <c r="AU31" s="9">
        <v>50</v>
      </c>
      <c r="AV31"/>
      <c r="AW31" s="9" t="s">
        <v>123</v>
      </c>
      <c r="AX31" s="9">
        <v>175</v>
      </c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</row>
    <row r="32" spans="1:104" s="2" customFormat="1">
      <c r="A32" s="11">
        <v>29</v>
      </c>
      <c r="B32" s="48" t="str">
        <f>IF(OR(H32="",H32&gt;=19),"No","Yes")</f>
        <v>Yes</v>
      </c>
      <c r="C32" s="48" t="str">
        <f>IF(OR(H32="",H32&gt;=17),"No","Yes")</f>
        <v>Yes</v>
      </c>
      <c r="D32" s="61" t="str">
        <f>IF(OR(H32=13, H32=14), "Yes", "No")</f>
        <v>Yes</v>
      </c>
      <c r="E32" s="48" t="str">
        <f>IF(OR(H32="",H32&gt;=13),"No","Yes")</f>
        <v>No</v>
      </c>
      <c r="F32" s="51" t="s">
        <v>26</v>
      </c>
      <c r="G32" s="53">
        <v>40720</v>
      </c>
      <c r="H32" s="51">
        <f>DATEDIF(G32, DATE(2026,4,12), "Y")</f>
        <v>14</v>
      </c>
      <c r="I32" s="51" t="str">
        <f>IF(Table47[[#This Row],[Under 13?]]="Yes",
     1 + COUNTIFS(Table47[Under 13?],"Yes",Table47[Top 4 Total],"&gt;"&amp;Table47[[#This Row],[Top 4 Total]]),
     ""
)</f>
        <v/>
      </c>
      <c r="J32" s="51">
        <f>IF(Table47[[#This Row],[Under 15?]]="Yes",
     1 + COUNTIFS(Table47[Under 15?],"Yes",Table47[Top 4 Total],"&gt;"&amp;Table47[[#This Row],[Top 4 Total]]),
     ""
)</f>
        <v>4</v>
      </c>
      <c r="K32" s="51">
        <f>IF(Table47[[#This Row],[Under 17?]]="Yes",
     1 + COUNTIFS(Table47[Under 17?],"Yes",Table47[Top 4 Total],"&gt;"&amp;Table47[[#This Row],[Top 4 Total]]),
     ""
)</f>
        <v>7</v>
      </c>
      <c r="L32" s="51">
        <f>IF(Table47[[#This Row],[Under 19?]]="Yes",
     1 + COUNTIFS(Table47[Under 19?],"Yes",Table47[Top 4 Total],"&gt;"&amp;Table47[[#This Row],[Top 4 Total]]),
     ""
)</f>
        <v>11</v>
      </c>
      <c r="M32" s="52" cm="1">
        <f t="array" ref="M32">SUM(LARGE((O32,Q32,S32,U32,W32,Y32,AA32,AC32,AE32,AG32,AI32),{1,2,3,4}))</f>
        <v>225</v>
      </c>
      <c r="N32" s="65" t="s">
        <v>110</v>
      </c>
      <c r="O32" s="59">
        <f>VLOOKUP(N32, $AN$22:$AO$26, 2, FALSE)</f>
        <v>0</v>
      </c>
      <c r="P32" s="65" t="s">
        <v>116</v>
      </c>
      <c r="Q32" s="59">
        <f>VLOOKUP(P32, $AK$22:$AL$42, 2, FALSE)</f>
        <v>50</v>
      </c>
      <c r="R32" s="65" t="s">
        <v>122</v>
      </c>
      <c r="S32" s="59">
        <f>VLOOKUP(R32, $AK$22:$AL$42, 2, FALSE)</f>
        <v>100</v>
      </c>
      <c r="T32" s="65" t="s">
        <v>110</v>
      </c>
      <c r="U32" s="59" t="str">
        <f>VLOOKUP(T32, $AQ$22:$AR$52, 2, FALSE)</f>
        <v>0</v>
      </c>
      <c r="V32" s="65" t="s">
        <v>110</v>
      </c>
      <c r="W32" s="59">
        <f>VLOOKUP(V32, $AN$22:$AO$26, 2, FALSE)</f>
        <v>0</v>
      </c>
      <c r="X32" s="65" t="s">
        <v>124</v>
      </c>
      <c r="Y32" s="59">
        <f>VLOOKUP(X32, $AQ$22:$AR$52, 2, FALSE)</f>
        <v>75</v>
      </c>
      <c r="Z32" s="65" t="s">
        <v>110</v>
      </c>
      <c r="AA32" s="59" t="str">
        <f>VLOOKUP(Z32, $AT$22:$AU$57, 2, FALSE)</f>
        <v>0</v>
      </c>
      <c r="AB32" s="42"/>
      <c r="AC32" s="59">
        <v>0</v>
      </c>
      <c r="AD32" s="65" t="s">
        <v>110</v>
      </c>
      <c r="AE32" s="59" t="str">
        <f>VLOOKUP(AD32, $AW$22:$AX$42, 2, FALSE)</f>
        <v>0</v>
      </c>
      <c r="AF32" s="65" t="s">
        <v>110</v>
      </c>
      <c r="AG32" s="59">
        <f>VLOOKUP(AF32, $AZ$22:$BA$26, 2, FALSE)</f>
        <v>0</v>
      </c>
      <c r="AH32" s="65" t="s">
        <v>110</v>
      </c>
      <c r="AI32" s="59">
        <f>VLOOKUP(AH32, $AZ$22:$BA$26, 2, FALSE)</f>
        <v>0</v>
      </c>
      <c r="AJ32" s="4"/>
      <c r="AK32" s="9" t="s">
        <v>119</v>
      </c>
      <c r="AL32" s="9">
        <v>150</v>
      </c>
      <c r="AM32"/>
      <c r="AN32" s="42"/>
      <c r="AO32" s="42"/>
      <c r="AP32"/>
      <c r="AQ32" s="9" t="s">
        <v>111</v>
      </c>
      <c r="AR32" s="9">
        <v>80</v>
      </c>
      <c r="AS32"/>
      <c r="AT32" s="9" t="s">
        <v>141</v>
      </c>
      <c r="AU32" s="9">
        <v>100</v>
      </c>
      <c r="AV32"/>
      <c r="AW32" s="9" t="s">
        <v>119</v>
      </c>
      <c r="AX32" s="9">
        <v>250</v>
      </c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</row>
    <row r="33" spans="1:104" s="2" customFormat="1">
      <c r="A33" s="11">
        <v>30</v>
      </c>
      <c r="B33" s="48" t="str">
        <f>IF(OR(H33="",H33&gt;=19),"No","Yes")</f>
        <v>Yes</v>
      </c>
      <c r="C33" s="48" t="str">
        <f>IF(OR(H33="",H33&gt;=17),"No","Yes")</f>
        <v>Yes</v>
      </c>
      <c r="D33" s="61" t="str">
        <f>IF(OR(H33=13, H33=14), "Yes", "No")</f>
        <v>No</v>
      </c>
      <c r="E33" s="48" t="str">
        <f>IF(OR(H33="",H33&gt;=13),"No","Yes")</f>
        <v>No</v>
      </c>
      <c r="F33" s="51" t="s">
        <v>19</v>
      </c>
      <c r="G33" s="53">
        <v>40541</v>
      </c>
      <c r="H33" s="51">
        <f>DATEDIF(G33, DATE(2026,5,10), "Y")</f>
        <v>15</v>
      </c>
      <c r="I33" s="51" t="str">
        <f>IF(Table47[[#This Row],[Under 13?]]="Yes",
     1 + COUNTIFS(Table47[Under 13?],"Yes",Table47[Top 4 Total],"&gt;"&amp;Table47[[#This Row],[Top 4 Total]]),
     ""
)</f>
        <v/>
      </c>
      <c r="J33" s="51" t="str">
        <f>IF(Table47[[#This Row],[Under 15?]]="Yes",
     1 + COUNTIFS(Table47[Under 15?],"Yes",Table47[Top 4 Total],"&gt;"&amp;Table47[[#This Row],[Top 4 Total]]),
     ""
)</f>
        <v/>
      </c>
      <c r="K33" s="51">
        <f>IF(Table47[[#This Row],[Under 17?]]="Yes",
     1 + COUNTIFS(Table47[Under 17?],"Yes",Table47[Top 4 Total],"&gt;"&amp;Table47[[#This Row],[Top 4 Total]]),
     ""
)</f>
        <v>2</v>
      </c>
      <c r="L33" s="51">
        <f>IF(Table47[[#This Row],[Under 19?]]="Yes",
     1 + COUNTIFS(Table47[Under 19?],"Yes",Table47[Top 4 Total],"&gt;"&amp;Table47[[#This Row],[Top 4 Total]]),
     ""
)</f>
        <v>6</v>
      </c>
      <c r="M33" s="52" cm="1">
        <f t="array" ref="M33">SUM(LARGE((O33,Q33,S33,U33,W33,Y33,AA33,AC33,AE33,AG33,AI33),{1,2,3,4}))</f>
        <v>800</v>
      </c>
      <c r="N33" s="65" t="s">
        <v>110</v>
      </c>
      <c r="O33" s="59">
        <f>VLOOKUP(N33, $AN$22:$AO$26, 2, FALSE)</f>
        <v>0</v>
      </c>
      <c r="P33" s="65" t="s">
        <v>157</v>
      </c>
      <c r="Q33" s="59">
        <f>VLOOKUP(P33, $AK$22:$AL$42, 2, FALSE)</f>
        <v>225</v>
      </c>
      <c r="R33" s="65" t="s">
        <v>157</v>
      </c>
      <c r="S33" s="59">
        <f>VLOOKUP(R33, $AK$22:$AL$42, 2, FALSE)</f>
        <v>225</v>
      </c>
      <c r="T33" s="65" t="s">
        <v>122</v>
      </c>
      <c r="U33" s="59">
        <f>VLOOKUP(T33, $AQ$22:$AR$52, 2, FALSE)</f>
        <v>200</v>
      </c>
      <c r="V33" s="65" t="s">
        <v>110</v>
      </c>
      <c r="W33" s="59">
        <f>VLOOKUP(V33, $AN$22:$AO$26, 2, FALSE)</f>
        <v>0</v>
      </c>
      <c r="X33" s="65" t="s">
        <v>133</v>
      </c>
      <c r="Y33" s="59">
        <f>VLOOKUP(X33, $AQ$22:$AR$52, 2, FALSE)</f>
        <v>150</v>
      </c>
      <c r="Z33" s="65" t="s">
        <v>110</v>
      </c>
      <c r="AA33" s="59" t="str">
        <f>VLOOKUP(Z33, $AT$22:$AU$57, 2, FALSE)</f>
        <v>0</v>
      </c>
      <c r="AB33" s="42"/>
      <c r="AC33" s="59">
        <v>0</v>
      </c>
      <c r="AD33" s="65" t="s">
        <v>110</v>
      </c>
      <c r="AE33" s="59" t="str">
        <f>VLOOKUP(AD33, $AW$22:$AX$42, 2, FALSE)</f>
        <v>0</v>
      </c>
      <c r="AF33" s="65" t="s">
        <v>110</v>
      </c>
      <c r="AG33" s="59">
        <f>VLOOKUP(AF33, $AZ$22:$BA$26, 2, FALSE)</f>
        <v>0</v>
      </c>
      <c r="AH33" s="65" t="s">
        <v>110</v>
      </c>
      <c r="AI33" s="59">
        <f>VLOOKUP(AH33, $AZ$22:$BA$26, 2, FALSE)</f>
        <v>0</v>
      </c>
      <c r="AJ33" s="4"/>
      <c r="AK33" s="9" t="s">
        <v>125</v>
      </c>
      <c r="AL33" s="9">
        <v>75</v>
      </c>
      <c r="AM33"/>
      <c r="AN33" s="9"/>
      <c r="AO33" s="9"/>
      <c r="AP33"/>
      <c r="AQ33" s="9" t="s">
        <v>112</v>
      </c>
      <c r="AR33" s="9">
        <v>120</v>
      </c>
      <c r="AS33"/>
      <c r="AT33" s="9" t="s">
        <v>114</v>
      </c>
      <c r="AU33" s="9">
        <v>200</v>
      </c>
      <c r="AV33"/>
      <c r="AW33" s="9" t="s">
        <v>125</v>
      </c>
      <c r="AX33" s="9">
        <v>100</v>
      </c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</row>
    <row r="34" spans="1:104" s="2" customFormat="1">
      <c r="A34" s="11">
        <v>31</v>
      </c>
      <c r="B34" s="48" t="str">
        <f>IF(OR(H34="",H34&gt;=19),"No","Yes")</f>
        <v>Yes</v>
      </c>
      <c r="C34" s="48" t="str">
        <f>IF(OR(H34="",H34&gt;=17),"No","Yes")</f>
        <v>No</v>
      </c>
      <c r="D34" s="61" t="str">
        <f>IF(OR(H34=13, H34=14), "Yes", "No")</f>
        <v>No</v>
      </c>
      <c r="E34" s="48" t="str">
        <f>IF(OR(H34="",H34&gt;=13),"No","Yes")</f>
        <v>No</v>
      </c>
      <c r="F34" s="51" t="s">
        <v>24</v>
      </c>
      <c r="G34" s="53">
        <v>39278</v>
      </c>
      <c r="H34" s="51">
        <f>DATEDIF(G34, DATE(2026,5,10), "Y")</f>
        <v>18</v>
      </c>
      <c r="I34" s="51" t="str">
        <f>IF(Table47[[#This Row],[Under 13?]]="Yes",
     1 + COUNTIFS(Table47[Under 13?],"Yes",Table47[Top 4 Total],"&gt;"&amp;Table47[[#This Row],[Top 4 Total]]),
     ""
)</f>
        <v/>
      </c>
      <c r="J34" s="51" t="str">
        <f>IF(Table47[[#This Row],[Under 15?]]="Yes",
     1 + COUNTIFS(Table47[Under 15?],"Yes",Table47[Top 4 Total],"&gt;"&amp;Table47[[#This Row],[Top 4 Total]]),
     ""
)</f>
        <v/>
      </c>
      <c r="K34" s="51" t="str">
        <f>IF(Table47[[#This Row],[Under 17?]]="Yes",
     1 + COUNTIFS(Table47[Under 17?],"Yes",Table47[Top 4 Total],"&gt;"&amp;Table47[[#This Row],[Top 4 Total]]),
     ""
)</f>
        <v/>
      </c>
      <c r="L34" s="51">
        <f>IF(Table47[[#This Row],[Under 19?]]="Yes",
     1 + COUNTIFS(Table47[Under 19?],"Yes",Table47[Top 4 Total],"&gt;"&amp;Table47[[#This Row],[Top 4 Total]]),
     ""
)</f>
        <v>3</v>
      </c>
      <c r="M34" s="52" cm="1">
        <f t="array" ref="M34">SUM(LARGE((O34,Q34,S34,U34,W34,Y34,AA34,AC34,AE34,AG34,AI34),{1,2,3,4}))</f>
        <v>900</v>
      </c>
      <c r="N34" s="65" t="s">
        <v>110</v>
      </c>
      <c r="O34" s="59">
        <f>VLOOKUP(N34, $AN$22:$AO$26, 2, FALSE)</f>
        <v>0</v>
      </c>
      <c r="P34" s="65" t="s">
        <v>113</v>
      </c>
      <c r="Q34" s="59">
        <f>VLOOKUP(P34, $AK$22:$AL$42, 2, FALSE)</f>
        <v>100</v>
      </c>
      <c r="R34" s="65" t="s">
        <v>150</v>
      </c>
      <c r="S34" s="59">
        <f>VLOOKUP(R34, $AK$22:$AL$42, 2, FALSE)</f>
        <v>400</v>
      </c>
      <c r="T34" s="65" t="s">
        <v>158</v>
      </c>
      <c r="U34" s="59">
        <f>VLOOKUP(T34, $AQ$22:$AR$52, 2, FALSE)</f>
        <v>200</v>
      </c>
      <c r="V34" s="65" t="s">
        <v>110</v>
      </c>
      <c r="W34" s="59">
        <f>VLOOKUP(V34, $AN$22:$AO$26, 2, FALSE)</f>
        <v>0</v>
      </c>
      <c r="X34" s="65" t="s">
        <v>158</v>
      </c>
      <c r="Y34" s="59">
        <f>VLOOKUP(X34, $AQ$22:$AR$52, 2, FALSE)</f>
        <v>200</v>
      </c>
      <c r="Z34" s="65" t="s">
        <v>110</v>
      </c>
      <c r="AA34" s="59" t="str">
        <f>VLOOKUP(Z34, $AT$22:$AU$57, 2, FALSE)</f>
        <v>0</v>
      </c>
      <c r="AB34" s="42"/>
      <c r="AC34" s="59">
        <v>0</v>
      </c>
      <c r="AD34" s="65" t="s">
        <v>110</v>
      </c>
      <c r="AE34" s="59" t="str">
        <f>VLOOKUP(AD34, $AW$22:$AX$42, 2, FALSE)</f>
        <v>0</v>
      </c>
      <c r="AF34" s="65" t="s">
        <v>110</v>
      </c>
      <c r="AG34" s="59">
        <f>VLOOKUP(AF34, $AZ$22:$BA$26, 2, FALSE)</f>
        <v>0</v>
      </c>
      <c r="AH34" s="65" t="s">
        <v>110</v>
      </c>
      <c r="AI34" s="59">
        <f>VLOOKUP(AH34, $AZ$22:$BA$26, 2, FALSE)</f>
        <v>0</v>
      </c>
      <c r="AJ34" s="4"/>
      <c r="AK34" s="9" t="s">
        <v>117</v>
      </c>
      <c r="AL34" s="9">
        <v>125</v>
      </c>
      <c r="AM34"/>
      <c r="AN34" s="9"/>
      <c r="AO34" s="9"/>
      <c r="AP34"/>
      <c r="AQ34" s="9" t="s">
        <v>118</v>
      </c>
      <c r="AR34" s="9">
        <v>180</v>
      </c>
      <c r="AS34"/>
      <c r="AT34" s="9" t="s">
        <v>159</v>
      </c>
      <c r="AU34" s="9">
        <v>350</v>
      </c>
      <c r="AV34"/>
      <c r="AW34" s="9" t="s">
        <v>117</v>
      </c>
      <c r="AX34" s="9">
        <v>175</v>
      </c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</row>
    <row r="35" spans="1:104" s="2" customFormat="1">
      <c r="A35" s="11">
        <v>32</v>
      </c>
      <c r="B35" s="48" t="str">
        <f>IF(OR(H35="",H35&gt;=19),"No","Yes")</f>
        <v>Yes</v>
      </c>
      <c r="C35" s="48" t="str">
        <f>IF(OR(H35="",H35&gt;=17),"No","Yes")</f>
        <v>Yes</v>
      </c>
      <c r="D35" s="61" t="str">
        <f>IF(OR(H35=13, H35=14), "Yes", "No")</f>
        <v>No</v>
      </c>
      <c r="E35" s="48" t="str">
        <f>IF(OR(H35="",H35&gt;=13),"No","Yes")</f>
        <v>Yes</v>
      </c>
      <c r="F35" s="51" t="s">
        <v>63</v>
      </c>
      <c r="G35" s="53">
        <v>41620</v>
      </c>
      <c r="H35" s="51">
        <f>DATEDIF(G35, DATE(2026,4,12), "Y")</f>
        <v>12</v>
      </c>
      <c r="I35" s="51">
        <f>IF(Table47[[#This Row],[Under 13?]]="Yes",
     1 + COUNTIFS(Table47[Under 13?],"Yes",Table47[Top 4 Total],"&gt;"&amp;Table47[[#This Row],[Top 4 Total]]),
     ""
)</f>
        <v>15</v>
      </c>
      <c r="J35" s="51" t="str">
        <f>IF(Table47[[#This Row],[Under 15?]]="Yes",
     1 + COUNTIFS(Table47[Under 15?],"Yes",Table47[Top 4 Total],"&gt;"&amp;Table47[[#This Row],[Top 4 Total]]),
     ""
)</f>
        <v/>
      </c>
      <c r="K35" s="51">
        <f>IF(Table47[[#This Row],[Under 17?]]="Yes",
     1 + COUNTIFS(Table47[Under 17?],"Yes",Table47[Top 4 Total],"&gt;"&amp;Table47[[#This Row],[Top 4 Total]]),
     ""
)</f>
        <v>34</v>
      </c>
      <c r="L35" s="51">
        <f>IF(Table47[[#This Row],[Under 19?]]="Yes",
     1 + COUNTIFS(Table47[Under 19?],"Yes",Table47[Top 4 Total],"&gt;"&amp;Table47[[#This Row],[Top 4 Total]]),
     ""
)</f>
        <v>43</v>
      </c>
      <c r="M35" s="52" cm="1">
        <f t="array" ref="M35">SUM(LARGE((O35,Q35,S35,U35,W35,Y35,AA35,AC35,AE35,AG35,AI35),{1,2,3,4}))</f>
        <v>0</v>
      </c>
      <c r="N35" s="65" t="s">
        <v>110</v>
      </c>
      <c r="O35" s="59">
        <f>VLOOKUP(N35, $AN$22:$AO$26, 2, FALSE)</f>
        <v>0</v>
      </c>
      <c r="P35" s="65" t="s">
        <v>110</v>
      </c>
      <c r="Q35" s="59" t="str">
        <f>VLOOKUP(P35, $AK$22:$AL$42, 2, FALSE)</f>
        <v>0</v>
      </c>
      <c r="R35" s="65" t="s">
        <v>110</v>
      </c>
      <c r="S35" s="59" t="str">
        <f>VLOOKUP(R35, $AK$22:$AL$42, 2, FALSE)</f>
        <v>0</v>
      </c>
      <c r="T35" s="65" t="s">
        <v>110</v>
      </c>
      <c r="U35" s="59" t="str">
        <f>VLOOKUP(T35, $AQ$22:$AR$52, 2, FALSE)</f>
        <v>0</v>
      </c>
      <c r="V35" s="65" t="s">
        <v>110</v>
      </c>
      <c r="W35" s="59">
        <f>VLOOKUP(V35, $AN$22:$AO$26, 2, FALSE)</f>
        <v>0</v>
      </c>
      <c r="X35" s="65" t="s">
        <v>110</v>
      </c>
      <c r="Y35" s="59" t="str">
        <f>VLOOKUP(X35, $AQ$22:$AR$52, 2, FALSE)</f>
        <v>0</v>
      </c>
      <c r="Z35" s="65" t="s">
        <v>110</v>
      </c>
      <c r="AA35" s="59" t="str">
        <f>VLOOKUP(Z35, $AT$22:$AU$57, 2, FALSE)</f>
        <v>0</v>
      </c>
      <c r="AB35" s="42"/>
      <c r="AC35" s="59">
        <v>0</v>
      </c>
      <c r="AD35" s="65" t="s">
        <v>110</v>
      </c>
      <c r="AE35" s="59" t="str">
        <f>VLOOKUP(AD35, $AW$22:$AX$42, 2, FALSE)</f>
        <v>0</v>
      </c>
      <c r="AF35" s="65" t="s">
        <v>110</v>
      </c>
      <c r="AG35" s="59">
        <f>VLOOKUP(AF35, $AZ$22:$BA$26, 2, FALSE)</f>
        <v>0</v>
      </c>
      <c r="AH35" s="65" t="s">
        <v>110</v>
      </c>
      <c r="AI35" s="59">
        <f>VLOOKUP(AH35, $AZ$22:$BA$26, 2, FALSE)</f>
        <v>0</v>
      </c>
      <c r="AJ35" s="4"/>
      <c r="AK35" s="9" t="s">
        <v>132</v>
      </c>
      <c r="AL35" s="9">
        <v>175</v>
      </c>
      <c r="AM35"/>
      <c r="AN35" s="9"/>
      <c r="AO35" s="9"/>
      <c r="AP35"/>
      <c r="AQ35" s="9" t="s">
        <v>124</v>
      </c>
      <c r="AR35" s="9">
        <v>75</v>
      </c>
      <c r="AS35"/>
      <c r="AT35" s="9" t="s">
        <v>112</v>
      </c>
      <c r="AU35" s="9">
        <v>450</v>
      </c>
      <c r="AV35"/>
      <c r="AW35" s="9" t="s">
        <v>132</v>
      </c>
      <c r="AX35" s="9">
        <v>275</v>
      </c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</row>
    <row r="36" spans="1:104" s="2" customFormat="1">
      <c r="A36" s="11">
        <v>33</v>
      </c>
      <c r="B36" s="48" t="str">
        <f>IF(OR(H36="",H36&gt;=19),"No","Yes")</f>
        <v>Yes</v>
      </c>
      <c r="C36" s="48" t="str">
        <f>IF(OR(H36="",H36&gt;=17),"No","Yes")</f>
        <v>Yes</v>
      </c>
      <c r="D36" s="61" t="str">
        <f>IF(OR(H36=13, H36=14), "Yes", "No")</f>
        <v>No</v>
      </c>
      <c r="E36" s="48" t="str">
        <f>IF(OR(H36="",H36&gt;=13),"No","Yes")</f>
        <v>Yes</v>
      </c>
      <c r="F36" s="51" t="s">
        <v>17</v>
      </c>
      <c r="G36" s="53">
        <v>41440</v>
      </c>
      <c r="H36" s="51">
        <f>DATEDIF(G36, DATE(2026,4,12), "Y")</f>
        <v>12</v>
      </c>
      <c r="I36" s="51">
        <f>IF(Table47[[#This Row],[Under 13?]]="Yes",
     1 + COUNTIFS(Table47[Under 13?],"Yes",Table47[Top 4 Total],"&gt;"&amp;Table47[[#This Row],[Top 4 Total]]),
     ""
)</f>
        <v>2</v>
      </c>
      <c r="J36" s="51" t="str">
        <f>IF(Table47[[#This Row],[Under 15?]]="Yes",
     1 + COUNTIFS(Table47[Under 15?],"Yes",Table47[Top 4 Total],"&gt;"&amp;Table47[[#This Row],[Top 4 Total]]),
     ""
)</f>
        <v/>
      </c>
      <c r="K36" s="51">
        <f>IF(Table47[[#This Row],[Under 17?]]="Yes",
     1 + COUNTIFS(Table47[Under 17?],"Yes",Table47[Top 4 Total],"&gt;"&amp;Table47[[#This Row],[Top 4 Total]]),
     ""
)</f>
        <v>12</v>
      </c>
      <c r="L36" s="51">
        <f>IF(Table47[[#This Row],[Under 19?]]="Yes",
     1 + COUNTIFS(Table47[Under 19?],"Yes",Table47[Top 4 Total],"&gt;"&amp;Table47[[#This Row],[Top 4 Total]]),
     ""
)</f>
        <v>17</v>
      </c>
      <c r="M36" s="52" cm="1">
        <f t="array" ref="M36">SUM(LARGE((O36,Q36,S36,U36,W36,Y36,AA36,AC36,AE36,AG36,AI36),{1,2,3,4}))</f>
        <v>145</v>
      </c>
      <c r="N36" s="65" t="s">
        <v>110</v>
      </c>
      <c r="O36" s="59">
        <f>VLOOKUP(N36, $AN$22:$AO$26, 2, FALSE)</f>
        <v>0</v>
      </c>
      <c r="P36" s="65" t="s">
        <v>112</v>
      </c>
      <c r="Q36" s="59">
        <f>VLOOKUP(P36, $AK$22:$AL$42, 2, FALSE)</f>
        <v>50</v>
      </c>
      <c r="R36" s="65" t="s">
        <v>118</v>
      </c>
      <c r="S36" s="59">
        <f>VLOOKUP(R36, $AK$22:$AL$42, 2, FALSE)</f>
        <v>75</v>
      </c>
      <c r="T36" s="65" t="s">
        <v>110</v>
      </c>
      <c r="U36" s="59" t="str">
        <f>VLOOKUP(T36, $AQ$22:$AR$52, 2, FALSE)</f>
        <v>0</v>
      </c>
      <c r="V36" s="65" t="s">
        <v>110</v>
      </c>
      <c r="W36" s="59">
        <f>VLOOKUP(V36, $AN$22:$AO$26, 2, FALSE)</f>
        <v>0</v>
      </c>
      <c r="X36" s="65" t="s">
        <v>141</v>
      </c>
      <c r="Y36" s="59">
        <f>VLOOKUP(X36, $AQ$22:$AR$52, 2, FALSE)</f>
        <v>20</v>
      </c>
      <c r="Z36" s="65" t="s">
        <v>110</v>
      </c>
      <c r="AA36" s="59" t="str">
        <f>VLOOKUP(Z36, $AT$22:$AU$57, 2, FALSE)</f>
        <v>0</v>
      </c>
      <c r="AB36" s="42"/>
      <c r="AC36" s="59">
        <v>0</v>
      </c>
      <c r="AD36" s="65" t="s">
        <v>110</v>
      </c>
      <c r="AE36" s="59" t="str">
        <f>VLOOKUP(AD36, $AW$22:$AX$42, 2, FALSE)</f>
        <v>0</v>
      </c>
      <c r="AF36" s="65" t="s">
        <v>110</v>
      </c>
      <c r="AG36" s="59">
        <f>VLOOKUP(AF36, $AZ$22:$BA$26, 2, FALSE)</f>
        <v>0</v>
      </c>
      <c r="AH36" s="65" t="s">
        <v>110</v>
      </c>
      <c r="AI36" s="59">
        <f>VLOOKUP(AH36, $AZ$22:$BA$26, 2, FALSE)</f>
        <v>0</v>
      </c>
      <c r="AJ36" s="4"/>
      <c r="AK36" s="9" t="s">
        <v>157</v>
      </c>
      <c r="AL36" s="9">
        <v>225</v>
      </c>
      <c r="AM36"/>
      <c r="AN36" s="9"/>
      <c r="AO36" s="9"/>
      <c r="AP36"/>
      <c r="AQ36" s="9" t="s">
        <v>116</v>
      </c>
      <c r="AR36" s="9">
        <v>100</v>
      </c>
      <c r="AS36"/>
      <c r="AT36" s="9" t="s">
        <v>118</v>
      </c>
      <c r="AU36" s="9">
        <v>650</v>
      </c>
      <c r="AV36"/>
      <c r="AW36" s="9" t="s">
        <v>157</v>
      </c>
      <c r="AX36" s="9">
        <v>375</v>
      </c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</row>
    <row r="37" spans="1:104" s="2" customFormat="1">
      <c r="A37" s="11">
        <v>34</v>
      </c>
      <c r="B37" s="48" t="str">
        <f>IF(OR(H37="",H37&gt;=19),"No","Yes")</f>
        <v>Yes</v>
      </c>
      <c r="C37" s="48" t="str">
        <f>IF(OR(H37="",H37&gt;=17),"No","Yes")</f>
        <v>Yes</v>
      </c>
      <c r="D37" s="61" t="str">
        <f>IF(OR(H37=13, H37=14), "Yes", "No")</f>
        <v>No</v>
      </c>
      <c r="E37" s="48" t="str">
        <f>IF(OR(H37="",H37&gt;=13),"No","Yes")</f>
        <v>No</v>
      </c>
      <c r="F37" s="51" t="s">
        <v>15</v>
      </c>
      <c r="G37" s="53">
        <v>40006</v>
      </c>
      <c r="H37" s="51">
        <f>DATEDIF(G37, DATE(2026,5,10), "Y")</f>
        <v>16</v>
      </c>
      <c r="I37" s="51" t="str">
        <f>IF(Table47[[#This Row],[Under 13?]]="Yes",
     1 + COUNTIFS(Table47[Under 13?],"Yes",Table47[Top 4 Total],"&gt;"&amp;Table47[[#This Row],[Top 4 Total]]),
     ""
)</f>
        <v/>
      </c>
      <c r="J37" s="51" t="str">
        <f>IF(Table47[[#This Row],[Under 15?]]="Yes",
     1 + COUNTIFS(Table47[Under 15?],"Yes",Table47[Top 4 Total],"&gt;"&amp;Table47[[#This Row],[Top 4 Total]]),
     ""
)</f>
        <v/>
      </c>
      <c r="K37" s="51">
        <f>IF(Table47[[#This Row],[Under 17?]]="Yes",
     1 + COUNTIFS(Table47[Under 17?],"Yes",Table47[Top 4 Total],"&gt;"&amp;Table47[[#This Row],[Top 4 Total]]),
     ""
)</f>
        <v>1</v>
      </c>
      <c r="L37" s="51">
        <f>IF(Table47[[#This Row],[Under 19?]]="Yes",
     1 + COUNTIFS(Table47[Under 19?],"Yes",Table47[Top 4 Total],"&gt;"&amp;Table47[[#This Row],[Top 4 Total]]),
     ""
)</f>
        <v>3</v>
      </c>
      <c r="M37" s="52" cm="1">
        <f t="array" ref="M37">SUM(LARGE((O37,Q37,S37,U37,W37,Y37,AA37,AC37,AE37,AG37,AI37),{1,2,3,4}))</f>
        <v>900</v>
      </c>
      <c r="N37" s="65" t="s">
        <v>110</v>
      </c>
      <c r="O37" s="59">
        <f>VLOOKUP(N37, $AN$22:$AO$26, 2, FALSE)</f>
        <v>0</v>
      </c>
      <c r="P37" s="65" t="s">
        <v>160</v>
      </c>
      <c r="Q37" s="59">
        <f>VLOOKUP(P37, $AK$22:$AL$42, 2, FALSE)</f>
        <v>300</v>
      </c>
      <c r="R37" s="65" t="s">
        <v>160</v>
      </c>
      <c r="S37" s="59">
        <f>VLOOKUP(R37, $AK$22:$AL$42, 2, FALSE)</f>
        <v>300</v>
      </c>
      <c r="T37" s="65" t="s">
        <v>110</v>
      </c>
      <c r="U37" s="59" t="str">
        <f>VLOOKUP(T37, $AQ$22:$AR$52, 2, FALSE)</f>
        <v>0</v>
      </c>
      <c r="V37" s="65" t="s">
        <v>110</v>
      </c>
      <c r="W37" s="59">
        <f>VLOOKUP(V37, $AN$22:$AO$26, 2, FALSE)</f>
        <v>0</v>
      </c>
      <c r="X37" s="65" t="s">
        <v>133</v>
      </c>
      <c r="Y37" s="59">
        <f>VLOOKUP(X37, $AQ$22:$AR$52, 2, FALSE)</f>
        <v>150</v>
      </c>
      <c r="Z37" s="65" t="s">
        <v>155</v>
      </c>
      <c r="AA37" s="59">
        <f>VLOOKUP(Z37, $AT$22:$AU$57, 2, FALSE)</f>
        <v>150</v>
      </c>
      <c r="AB37" s="42"/>
      <c r="AC37" s="59">
        <v>0</v>
      </c>
      <c r="AD37" s="65" t="s">
        <v>110</v>
      </c>
      <c r="AE37" s="59" t="str">
        <f>VLOOKUP(AD37, $AW$22:$AX$42, 2, FALSE)</f>
        <v>0</v>
      </c>
      <c r="AF37" s="65" t="s">
        <v>110</v>
      </c>
      <c r="AG37" s="59">
        <f>VLOOKUP(AF37, $AZ$22:$BA$26, 2, FALSE)</f>
        <v>0</v>
      </c>
      <c r="AH37" s="65" t="s">
        <v>110</v>
      </c>
      <c r="AI37" s="59">
        <f>VLOOKUP(AH37, $AZ$22:$BA$26, 2, FALSE)</f>
        <v>0</v>
      </c>
      <c r="AJ37" s="4"/>
      <c r="AK37" s="9" t="s">
        <v>120</v>
      </c>
      <c r="AL37" s="9">
        <v>275</v>
      </c>
      <c r="AM37"/>
      <c r="AN37" s="9"/>
      <c r="AO37" s="9"/>
      <c r="AP37"/>
      <c r="AQ37" s="9" t="s">
        <v>148</v>
      </c>
      <c r="AR37" s="9">
        <v>150</v>
      </c>
      <c r="AS37"/>
      <c r="AT37" s="9" t="s">
        <v>121</v>
      </c>
      <c r="AU37" s="9">
        <v>50</v>
      </c>
      <c r="AV37"/>
      <c r="AW37" s="9" t="s">
        <v>120</v>
      </c>
      <c r="AX37" s="9">
        <v>475</v>
      </c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</row>
    <row r="38" spans="1:104" s="2" customFormat="1">
      <c r="A38" s="11">
        <v>35</v>
      </c>
      <c r="B38" s="48" t="str">
        <f>IF(OR(H38="",H38&gt;=19),"No","Yes")</f>
        <v>Yes</v>
      </c>
      <c r="C38" s="48" t="str">
        <f>IF(OR(H38="",H38&gt;=17),"No","Yes")</f>
        <v>Yes</v>
      </c>
      <c r="D38" s="61" t="str">
        <f>IF(OR(H38=13, H38=14), "Yes", "No")</f>
        <v>No</v>
      </c>
      <c r="E38" s="48" t="str">
        <f>IF(OR(H38="",H38&gt;=13),"No","Yes")</f>
        <v>No</v>
      </c>
      <c r="F38" s="51" t="s">
        <v>42</v>
      </c>
      <c r="G38" s="53">
        <v>40042</v>
      </c>
      <c r="H38" s="51">
        <f>DATEDIF(G38, DATE(2026,5,10), "Y")</f>
        <v>16</v>
      </c>
      <c r="I38" s="51" t="str">
        <f>IF(Table47[[#This Row],[Under 13?]]="Yes",
     1 + COUNTIFS(Table47[Under 13?],"Yes",Table47[Top 4 Total],"&gt;"&amp;Table47[[#This Row],[Top 4 Total]]),
     ""
)</f>
        <v/>
      </c>
      <c r="J38" s="51" t="str">
        <f>IF(Table47[[#This Row],[Under 15?]]="Yes",
     1 + COUNTIFS(Table47[Under 15?],"Yes",Table47[Top 4 Total],"&gt;"&amp;Table47[[#This Row],[Top 4 Total]]),
     ""
)</f>
        <v/>
      </c>
      <c r="K38" s="51">
        <f>IF(Table47[[#This Row],[Under 17?]]="Yes",
     1 + COUNTIFS(Table47[Under 17?],"Yes",Table47[Top 4 Total],"&gt;"&amp;Table47[[#This Row],[Top 4 Total]]),
     ""
)</f>
        <v>9</v>
      </c>
      <c r="L38" s="51">
        <f>IF(Table47[[#This Row],[Under 19?]]="Yes",
     1 + COUNTIFS(Table47[Under 19?],"Yes",Table47[Top 4 Total],"&gt;"&amp;Table47[[#This Row],[Top 4 Total]]),
     ""
)</f>
        <v>14</v>
      </c>
      <c r="M38" s="52" cm="1">
        <f t="array" ref="M38">SUM(LARGE((O38,Q38,S38,U38,W38,Y38,AA38,AC38,AE38,AG38,AI38),{1,2,3,4}))</f>
        <v>175</v>
      </c>
      <c r="N38" s="65" t="s">
        <v>110</v>
      </c>
      <c r="O38" s="59">
        <f>VLOOKUP(N38, $AN$22:$AO$26, 2, FALSE)</f>
        <v>0</v>
      </c>
      <c r="P38" s="65" t="s">
        <v>132</v>
      </c>
      <c r="Q38" s="59">
        <f>VLOOKUP(P38, $AK$22:$AL$42, 2, FALSE)</f>
        <v>175</v>
      </c>
      <c r="R38" s="65" t="s">
        <v>110</v>
      </c>
      <c r="S38" s="59" t="str">
        <f>VLOOKUP(R38, $AK$22:$AL$42, 2, FALSE)</f>
        <v>0</v>
      </c>
      <c r="T38" s="65" t="s">
        <v>110</v>
      </c>
      <c r="U38" s="59" t="str">
        <f>VLOOKUP(T38, $AQ$22:$AR$52, 2, FALSE)</f>
        <v>0</v>
      </c>
      <c r="V38" s="65" t="s">
        <v>110</v>
      </c>
      <c r="W38" s="59">
        <f>VLOOKUP(V38, $AN$22:$AO$26, 2, FALSE)</f>
        <v>0</v>
      </c>
      <c r="X38" s="65" t="s">
        <v>110</v>
      </c>
      <c r="Y38" s="59" t="str">
        <f>VLOOKUP(X38, $AQ$22:$AR$52, 2, FALSE)</f>
        <v>0</v>
      </c>
      <c r="Z38" s="65" t="s">
        <v>110</v>
      </c>
      <c r="AA38" s="59" t="str">
        <f>VLOOKUP(Z38, $AT$22:$AU$57, 2, FALSE)</f>
        <v>0</v>
      </c>
      <c r="AB38" s="42"/>
      <c r="AC38" s="59">
        <v>0</v>
      </c>
      <c r="AD38" s="65" t="s">
        <v>110</v>
      </c>
      <c r="AE38" s="59" t="str">
        <f>VLOOKUP(AD38, $AW$22:$AX$42, 2, FALSE)</f>
        <v>0</v>
      </c>
      <c r="AF38" s="65" t="s">
        <v>110</v>
      </c>
      <c r="AG38" s="59">
        <f>VLOOKUP(AF38, $AZ$22:$BA$26, 2, FALSE)</f>
        <v>0</v>
      </c>
      <c r="AH38" s="65" t="s">
        <v>110</v>
      </c>
      <c r="AI38" s="59">
        <f>VLOOKUP(AH38, $AZ$22:$BA$26, 2, FALSE)</f>
        <v>0</v>
      </c>
      <c r="AJ38" s="4"/>
      <c r="AK38" s="9" t="s">
        <v>113</v>
      </c>
      <c r="AL38" s="9">
        <v>100</v>
      </c>
      <c r="AM38"/>
      <c r="AN38" s="9"/>
      <c r="AO38" s="9"/>
      <c r="AP38"/>
      <c r="AQ38" s="9" t="s">
        <v>122</v>
      </c>
      <c r="AR38" s="9">
        <v>200</v>
      </c>
      <c r="AS38"/>
      <c r="AT38" s="9" t="s">
        <v>161</v>
      </c>
      <c r="AU38" s="9">
        <v>100</v>
      </c>
      <c r="AV38"/>
      <c r="AW38" s="9" t="s">
        <v>113</v>
      </c>
      <c r="AX38" s="9">
        <v>250</v>
      </c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</row>
    <row r="39" spans="1:104" s="2" customFormat="1">
      <c r="A39" s="11">
        <v>36</v>
      </c>
      <c r="B39" s="48" t="str">
        <f>IF(OR(H39="",H39&gt;=19),"No","Yes")</f>
        <v>Yes</v>
      </c>
      <c r="C39" s="48" t="str">
        <f>IF(OR(H39="",H39&gt;=17),"No","Yes")</f>
        <v>Yes</v>
      </c>
      <c r="D39" s="61" t="str">
        <f>IF(OR(H39=13, H39=14), "Yes", "No")</f>
        <v>Yes</v>
      </c>
      <c r="E39" s="48" t="str">
        <f>IF(OR(H39="",H39&gt;=13),"No","Yes")</f>
        <v>No</v>
      </c>
      <c r="F39" s="51" t="s">
        <v>57</v>
      </c>
      <c r="G39" s="53">
        <v>40861</v>
      </c>
      <c r="H39" s="51">
        <f>DATEDIF(G39, DATE(2026,4,12), "Y")</f>
        <v>14</v>
      </c>
      <c r="I39" s="51" t="str">
        <f>IF(Table47[[#This Row],[Under 13?]]="Yes",
     1 + COUNTIFS(Table47[Under 13?],"Yes",Table47[Top 4 Total],"&gt;"&amp;Table47[[#This Row],[Top 4 Total]]),
     ""
)</f>
        <v/>
      </c>
      <c r="J39" s="51">
        <f>IF(Table47[[#This Row],[Under 15?]]="Yes",
     1 + COUNTIFS(Table47[Under 15?],"Yes",Table47[Top 4 Total],"&gt;"&amp;Table47[[#This Row],[Top 4 Total]]),
     ""
)</f>
        <v>11</v>
      </c>
      <c r="K39" s="51">
        <f>IF(Table47[[#This Row],[Under 17?]]="Yes",
     1 + COUNTIFS(Table47[Under 17?],"Yes",Table47[Top 4 Total],"&gt;"&amp;Table47[[#This Row],[Top 4 Total]]),
     ""
)</f>
        <v>34</v>
      </c>
      <c r="L39" s="51">
        <f>IF(Table47[[#This Row],[Under 19?]]="Yes",
     1 + COUNTIFS(Table47[Under 19?],"Yes",Table47[Top 4 Total],"&gt;"&amp;Table47[[#This Row],[Top 4 Total]]),
     ""
)</f>
        <v>43</v>
      </c>
      <c r="M39" s="52" cm="1">
        <f t="array" ref="M39">SUM(LARGE((O39,Q39,S39,U39,W39,Y39,AA39,AC39,AE39,AG39,AI39),{1,2,3,4}))</f>
        <v>0</v>
      </c>
      <c r="N39" s="65" t="s">
        <v>110</v>
      </c>
      <c r="O39" s="59">
        <f>VLOOKUP(N39, $AN$22:$AO$26, 2, FALSE)</f>
        <v>0</v>
      </c>
      <c r="P39" s="65" t="s">
        <v>110</v>
      </c>
      <c r="Q39" s="59" t="str">
        <f>VLOOKUP(P39, $AK$22:$AL$42, 2, FALSE)</f>
        <v>0</v>
      </c>
      <c r="R39" s="65" t="s">
        <v>110</v>
      </c>
      <c r="S39" s="59" t="str">
        <f>VLOOKUP(R39, $AK$22:$AL$42, 2, FALSE)</f>
        <v>0</v>
      </c>
      <c r="T39" s="65" t="s">
        <v>110</v>
      </c>
      <c r="U39" s="59" t="str">
        <f>VLOOKUP(T39, $AQ$22:$AR$52, 2, FALSE)</f>
        <v>0</v>
      </c>
      <c r="V39" s="65" t="s">
        <v>110</v>
      </c>
      <c r="W39" s="59">
        <f>VLOOKUP(V39, $AN$22:$AO$26, 2, FALSE)</f>
        <v>0</v>
      </c>
      <c r="X39" s="65" t="s">
        <v>110</v>
      </c>
      <c r="Y39" s="59" t="str">
        <f>VLOOKUP(X39, $AQ$22:$AR$52, 2, FALSE)</f>
        <v>0</v>
      </c>
      <c r="Z39" s="65" t="s">
        <v>110</v>
      </c>
      <c r="AA39" s="59" t="str">
        <f>VLOOKUP(Z39, $AT$22:$AU$57, 2, FALSE)</f>
        <v>0</v>
      </c>
      <c r="AB39" s="42"/>
      <c r="AC39" s="59">
        <v>0</v>
      </c>
      <c r="AD39" s="65" t="s">
        <v>110</v>
      </c>
      <c r="AE39" s="59" t="str">
        <f>VLOOKUP(AD39, $AW$22:$AX$42, 2, FALSE)</f>
        <v>0</v>
      </c>
      <c r="AF39" s="65" t="s">
        <v>110</v>
      </c>
      <c r="AG39" s="59">
        <f>VLOOKUP(AF39, $AZ$22:$BA$26, 2, FALSE)</f>
        <v>0</v>
      </c>
      <c r="AH39" s="65" t="s">
        <v>110</v>
      </c>
      <c r="AI39" s="59">
        <f>VLOOKUP(AH39, $AZ$22:$BA$26, 2, FALSE)</f>
        <v>0</v>
      </c>
      <c r="AJ39" s="4"/>
      <c r="AK39" s="9" t="s">
        <v>154</v>
      </c>
      <c r="AL39" s="9">
        <v>225</v>
      </c>
      <c r="AM39"/>
      <c r="AN39" s="9"/>
      <c r="AO39" s="9"/>
      <c r="AP39"/>
      <c r="AQ39" s="9" t="s">
        <v>123</v>
      </c>
      <c r="AR39" s="9">
        <v>300</v>
      </c>
      <c r="AS39"/>
      <c r="AT39" s="9" t="s">
        <v>124</v>
      </c>
      <c r="AU39" s="9">
        <v>200</v>
      </c>
      <c r="AV39"/>
      <c r="AW39" s="9" t="s">
        <v>154</v>
      </c>
      <c r="AX39" s="9">
        <v>400</v>
      </c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</row>
    <row r="40" spans="1:104" s="2" customFormat="1">
      <c r="A40" s="11">
        <v>37</v>
      </c>
      <c r="B40" s="48" t="str">
        <f>IF(OR(H40="",H40&gt;=19),"No","Yes")</f>
        <v>Yes</v>
      </c>
      <c r="C40" s="48" t="str">
        <f>IF(OR(H40="",H40&gt;=17),"No","Yes")</f>
        <v>Yes</v>
      </c>
      <c r="D40" s="61" t="str">
        <f>IF(OR(H40=13, H40=14), "Yes", "No")</f>
        <v>No</v>
      </c>
      <c r="E40" s="48" t="str">
        <f>IF(OR(H40="",H40&gt;=13),"No","Yes")</f>
        <v>No</v>
      </c>
      <c r="F40" s="51" t="s">
        <v>58</v>
      </c>
      <c r="G40" s="53">
        <v>40499</v>
      </c>
      <c r="H40" s="51">
        <f>DATEDIF(G40, DATE(2026,5,10), "Y")</f>
        <v>15</v>
      </c>
      <c r="I40" s="51" t="str">
        <f>IF(Table47[[#This Row],[Under 13?]]="Yes",
     1 + COUNTIFS(Table47[Under 13?],"Yes",Table47[Top 4 Total],"&gt;"&amp;Table47[[#This Row],[Top 4 Total]]),
     ""
)</f>
        <v/>
      </c>
      <c r="J40" s="51" t="str">
        <f>IF(Table47[[#This Row],[Under 15?]]="Yes",
     1 + COUNTIFS(Table47[Under 15?],"Yes",Table47[Top 4 Total],"&gt;"&amp;Table47[[#This Row],[Top 4 Total]]),
     ""
)</f>
        <v/>
      </c>
      <c r="K40" s="51">
        <f>IF(Table47[[#This Row],[Under 17?]]="Yes",
     1 + COUNTIFS(Table47[Under 17?],"Yes",Table47[Top 4 Total],"&gt;"&amp;Table47[[#This Row],[Top 4 Total]]),
     ""
)</f>
        <v>15</v>
      </c>
      <c r="L40" s="51">
        <f>IF(Table47[[#This Row],[Under 19?]]="Yes",
     1 + COUNTIFS(Table47[Under 19?],"Yes",Table47[Top 4 Total],"&gt;"&amp;Table47[[#This Row],[Top 4 Total]]),
     ""
)</f>
        <v>23</v>
      </c>
      <c r="M40" s="52" cm="1">
        <f t="array" ref="M40">SUM(LARGE((O40,Q40,S40,U40,W40,Y40,AA40,AC40,AE40,AG40,AI40),{1,2,3,4}))</f>
        <v>75</v>
      </c>
      <c r="N40" s="65" t="s">
        <v>110</v>
      </c>
      <c r="O40" s="59">
        <f>VLOOKUP(N40, $AN$22:$AO$26, 2, FALSE)</f>
        <v>0</v>
      </c>
      <c r="P40" s="65" t="s">
        <v>110</v>
      </c>
      <c r="Q40" s="59" t="str">
        <f>VLOOKUP(P40, $AK$22:$AL$42, 2, FALSE)</f>
        <v>0</v>
      </c>
      <c r="R40" s="65" t="s">
        <v>125</v>
      </c>
      <c r="S40" s="59">
        <f>VLOOKUP(R40, $AK$22:$AL$42, 2, FALSE)</f>
        <v>75</v>
      </c>
      <c r="T40" s="65" t="s">
        <v>110</v>
      </c>
      <c r="U40" s="59" t="str">
        <f>VLOOKUP(T40, $AQ$22:$AR$52, 2, FALSE)</f>
        <v>0</v>
      </c>
      <c r="V40" s="65" t="s">
        <v>110</v>
      </c>
      <c r="W40" s="59">
        <f>VLOOKUP(V40, $AN$22:$AO$26, 2, FALSE)</f>
        <v>0</v>
      </c>
      <c r="X40" s="65" t="s">
        <v>110</v>
      </c>
      <c r="Y40" s="59" t="str">
        <f>VLOOKUP(X40, $AQ$22:$AR$52, 2, FALSE)</f>
        <v>0</v>
      </c>
      <c r="Z40" s="65" t="s">
        <v>110</v>
      </c>
      <c r="AA40" s="59" t="str">
        <f>VLOOKUP(Z40, $AT$22:$AU$57, 2, FALSE)</f>
        <v>0</v>
      </c>
      <c r="AB40" s="42"/>
      <c r="AC40" s="59">
        <v>0</v>
      </c>
      <c r="AD40" s="65" t="s">
        <v>110</v>
      </c>
      <c r="AE40" s="59" t="str">
        <f>VLOOKUP(AD40, $AW$22:$AX$42, 2, FALSE)</f>
        <v>0</v>
      </c>
      <c r="AF40" s="65" t="s">
        <v>110</v>
      </c>
      <c r="AG40" s="59">
        <f>VLOOKUP(AF40, $AZ$22:$BA$26, 2, FALSE)</f>
        <v>0</v>
      </c>
      <c r="AH40" s="65" t="s">
        <v>110</v>
      </c>
      <c r="AI40" s="59">
        <f>VLOOKUP(AH40, $AZ$22:$BA$26, 2, FALSE)</f>
        <v>0</v>
      </c>
      <c r="AJ40" s="4"/>
      <c r="AK40" s="9" t="s">
        <v>160</v>
      </c>
      <c r="AL40" s="9">
        <v>300</v>
      </c>
      <c r="AM40"/>
      <c r="AN40" s="9"/>
      <c r="AO40" s="9"/>
      <c r="AP40"/>
      <c r="AQ40" s="9" t="s">
        <v>119</v>
      </c>
      <c r="AR40" s="9">
        <v>400</v>
      </c>
      <c r="AS40"/>
      <c r="AT40" s="9" t="s">
        <v>116</v>
      </c>
      <c r="AU40" s="9">
        <v>400</v>
      </c>
      <c r="AV40"/>
      <c r="AW40" s="9" t="s">
        <v>160</v>
      </c>
      <c r="AX40" s="9">
        <v>500</v>
      </c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</row>
    <row r="41" spans="1:104" s="2" customFormat="1">
      <c r="A41" s="11">
        <v>38</v>
      </c>
      <c r="B41" s="48" t="str">
        <f>IF(OR(H41="",H41&gt;=19),"No","Yes")</f>
        <v>Yes</v>
      </c>
      <c r="C41" s="48" t="str">
        <f>IF(OR(H41="",H41&gt;=17),"No","Yes")</f>
        <v>Yes</v>
      </c>
      <c r="D41" s="61" t="str">
        <f>IF(OR(H41=13, H41=14), "Yes", "No")</f>
        <v>Yes</v>
      </c>
      <c r="E41" s="48" t="str">
        <f>IF(OR(H41="",H41&gt;=13),"No","Yes")</f>
        <v>No</v>
      </c>
      <c r="F41" s="51" t="s">
        <v>50</v>
      </c>
      <c r="G41" s="53">
        <v>40738</v>
      </c>
      <c r="H41" s="51">
        <f>DATEDIF(G41, DATE(2026,4,12), "Y")</f>
        <v>14</v>
      </c>
      <c r="I41" s="51" t="str">
        <f>IF(Table47[[#This Row],[Under 13?]]="Yes",
     1 + COUNTIFS(Table47[Under 13?],"Yes",Table47[Top 4 Total],"&gt;"&amp;Table47[[#This Row],[Top 4 Total]]),
     ""
)</f>
        <v/>
      </c>
      <c r="J41" s="51">
        <f>IF(Table47[[#This Row],[Under 15?]]="Yes",
     1 + COUNTIFS(Table47[Under 15?],"Yes",Table47[Top 4 Total],"&gt;"&amp;Table47[[#This Row],[Top 4 Total]]),
     ""
)</f>
        <v>11</v>
      </c>
      <c r="K41" s="51">
        <f>IF(Table47[[#This Row],[Under 17?]]="Yes",
     1 + COUNTIFS(Table47[Under 17?],"Yes",Table47[Top 4 Total],"&gt;"&amp;Table47[[#This Row],[Top 4 Total]]),
     ""
)</f>
        <v>34</v>
      </c>
      <c r="L41" s="51">
        <f>IF(Table47[[#This Row],[Under 19?]]="Yes",
     1 + COUNTIFS(Table47[Under 19?],"Yes",Table47[Top 4 Total],"&gt;"&amp;Table47[[#This Row],[Top 4 Total]]),
     ""
)</f>
        <v>43</v>
      </c>
      <c r="M41" s="52" cm="1">
        <f t="array" ref="M41">SUM(LARGE((O41,Q41,S41,U41,W41,Y41,AA41,AC41,AE41,AG41,AI41),{1,2,3,4}))</f>
        <v>0</v>
      </c>
      <c r="N41" s="65" t="s">
        <v>110</v>
      </c>
      <c r="O41" s="59">
        <f>VLOOKUP(N41, $AN$22:$AO$26, 2, FALSE)</f>
        <v>0</v>
      </c>
      <c r="P41" s="65" t="s">
        <v>110</v>
      </c>
      <c r="Q41" s="59" t="str">
        <f>VLOOKUP(P41, $AK$22:$AL$42, 2, FALSE)</f>
        <v>0</v>
      </c>
      <c r="R41" s="65" t="s">
        <v>110</v>
      </c>
      <c r="S41" s="59" t="str">
        <f>VLOOKUP(R41, $AK$22:$AL$42, 2, FALSE)</f>
        <v>0</v>
      </c>
      <c r="T41" s="65" t="s">
        <v>110</v>
      </c>
      <c r="U41" s="59" t="str">
        <f>VLOOKUP(T41, $AQ$22:$AR$52, 2, FALSE)</f>
        <v>0</v>
      </c>
      <c r="V41" s="65" t="s">
        <v>110</v>
      </c>
      <c r="W41" s="59">
        <f>VLOOKUP(V41, $AN$22:$AO$26, 2, FALSE)</f>
        <v>0</v>
      </c>
      <c r="X41" s="65" t="s">
        <v>110</v>
      </c>
      <c r="Y41" s="59" t="str">
        <f>VLOOKUP(X41, $AQ$22:$AR$52, 2, FALSE)</f>
        <v>0</v>
      </c>
      <c r="Z41" s="65" t="s">
        <v>110</v>
      </c>
      <c r="AA41" s="59" t="str">
        <f>VLOOKUP(Z41, $AT$22:$AU$57, 2, FALSE)</f>
        <v>0</v>
      </c>
      <c r="AB41" s="42"/>
      <c r="AC41" s="59">
        <v>0</v>
      </c>
      <c r="AD41" s="65" t="s">
        <v>110</v>
      </c>
      <c r="AE41" s="59" t="str">
        <f>VLOOKUP(AD41, $AW$22:$AX$42, 2, FALSE)</f>
        <v>0</v>
      </c>
      <c r="AF41" s="65" t="s">
        <v>110</v>
      </c>
      <c r="AG41" s="59">
        <f>VLOOKUP(AF41, $AZ$22:$BA$26, 2, FALSE)</f>
        <v>0</v>
      </c>
      <c r="AH41" s="65" t="s">
        <v>110</v>
      </c>
      <c r="AI41" s="59">
        <f>VLOOKUP(AH41, $AZ$22:$BA$26, 2, FALSE)</f>
        <v>0</v>
      </c>
      <c r="AJ41" s="4"/>
      <c r="AK41" s="9" t="s">
        <v>150</v>
      </c>
      <c r="AL41" s="9">
        <v>400</v>
      </c>
      <c r="AM41"/>
      <c r="AN41" s="9"/>
      <c r="AO41" s="9"/>
      <c r="AP41"/>
      <c r="AQ41" s="9" t="s">
        <v>133</v>
      </c>
      <c r="AR41" s="9">
        <v>150</v>
      </c>
      <c r="AS41"/>
      <c r="AT41" s="9" t="s">
        <v>162</v>
      </c>
      <c r="AU41" s="9">
        <v>700</v>
      </c>
      <c r="AV41"/>
      <c r="AW41" s="9" t="s">
        <v>150</v>
      </c>
      <c r="AX41" s="9">
        <v>650</v>
      </c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</row>
    <row r="42" spans="1:104" s="2" customFormat="1">
      <c r="A42" s="11">
        <v>39</v>
      </c>
      <c r="B42" s="48" t="str">
        <f>IF(OR(H42="",H42&gt;=19),"No","Yes")</f>
        <v>Yes</v>
      </c>
      <c r="C42" s="48" t="str">
        <f>IF(OR(H42="",H42&gt;=17),"No","Yes")</f>
        <v>Yes</v>
      </c>
      <c r="D42" s="61" t="str">
        <f>IF(OR(H42=13, H42=14), "Yes", "No")</f>
        <v>No</v>
      </c>
      <c r="E42" s="48" t="str">
        <f>IF(OR(H42="",H42&gt;=13),"No","Yes")</f>
        <v>Yes</v>
      </c>
      <c r="F42" s="51" t="s">
        <v>56</v>
      </c>
      <c r="G42" s="53">
        <v>41637</v>
      </c>
      <c r="H42" s="51">
        <f>DATEDIF(G42, DATE(2026,4,12), "Y")</f>
        <v>12</v>
      </c>
      <c r="I42" s="51">
        <f>IF(Table47[[#This Row],[Under 13?]]="Yes",
     1 + COUNTIFS(Table47[Under 13?],"Yes",Table47[Top 4 Total],"&gt;"&amp;Table47[[#This Row],[Top 4 Total]]),
     ""
)</f>
        <v>15</v>
      </c>
      <c r="J42" s="51" t="str">
        <f>IF(Table47[[#This Row],[Under 15?]]="Yes",
     1 + COUNTIFS(Table47[Under 15?],"Yes",Table47[Top 4 Total],"&gt;"&amp;Table47[[#This Row],[Top 4 Total]]),
     ""
)</f>
        <v/>
      </c>
      <c r="K42" s="51">
        <f>IF(Table47[[#This Row],[Under 17?]]="Yes",
     1 + COUNTIFS(Table47[Under 17?],"Yes",Table47[Top 4 Total],"&gt;"&amp;Table47[[#This Row],[Top 4 Total]]),
     ""
)</f>
        <v>34</v>
      </c>
      <c r="L42" s="51">
        <f>IF(Table47[[#This Row],[Under 19?]]="Yes",
     1 + COUNTIFS(Table47[Under 19?],"Yes",Table47[Top 4 Total],"&gt;"&amp;Table47[[#This Row],[Top 4 Total]]),
     ""
)</f>
        <v>43</v>
      </c>
      <c r="M42" s="52" cm="1">
        <f t="array" ref="M42">SUM(LARGE((O42,Q42,S42,U42,W42,Y42,AA42,AC42,AE42,AG42,AI42),{1,2,3,4}))</f>
        <v>0</v>
      </c>
      <c r="N42" s="65" t="s">
        <v>110</v>
      </c>
      <c r="O42" s="59">
        <f>VLOOKUP(N42, $AN$22:$AO$26, 2, FALSE)</f>
        <v>0</v>
      </c>
      <c r="P42" s="65" t="s">
        <v>110</v>
      </c>
      <c r="Q42" s="59" t="str">
        <f>VLOOKUP(P42, $AK$22:$AL$42, 2, FALSE)</f>
        <v>0</v>
      </c>
      <c r="R42" s="65" t="s">
        <v>110</v>
      </c>
      <c r="S42" s="59" t="str">
        <f>VLOOKUP(R42, $AK$22:$AL$42, 2, FALSE)</f>
        <v>0</v>
      </c>
      <c r="T42" s="65" t="s">
        <v>110</v>
      </c>
      <c r="U42" s="59" t="str">
        <f>VLOOKUP(T42, $AQ$22:$AR$52, 2, FALSE)</f>
        <v>0</v>
      </c>
      <c r="V42" s="65" t="s">
        <v>110</v>
      </c>
      <c r="W42" s="59">
        <f>VLOOKUP(V42, $AN$22:$AO$26, 2, FALSE)</f>
        <v>0</v>
      </c>
      <c r="X42" s="65" t="s">
        <v>110</v>
      </c>
      <c r="Y42" s="59" t="str">
        <f>VLOOKUP(X42, $AQ$22:$AR$52, 2, FALSE)</f>
        <v>0</v>
      </c>
      <c r="Z42" s="65" t="s">
        <v>110</v>
      </c>
      <c r="AA42" s="59" t="str">
        <f>VLOOKUP(Z42, $AT$22:$AU$57, 2, FALSE)</f>
        <v>0</v>
      </c>
      <c r="AB42" s="42"/>
      <c r="AC42" s="59">
        <v>0</v>
      </c>
      <c r="AD42" s="65" t="s">
        <v>110</v>
      </c>
      <c r="AE42" s="59" t="str">
        <f>VLOOKUP(AD42, $AW$22:$AX$42, 2, FALSE)</f>
        <v>0</v>
      </c>
      <c r="AF42" s="65" t="s">
        <v>110</v>
      </c>
      <c r="AG42" s="59">
        <f>VLOOKUP(AF42, $AZ$22:$BA$26, 2, FALSE)</f>
        <v>0</v>
      </c>
      <c r="AH42" s="65" t="s">
        <v>110</v>
      </c>
      <c r="AI42" s="59">
        <f>VLOOKUP(AH42, $AZ$22:$BA$26, 2, FALSE)</f>
        <v>0</v>
      </c>
      <c r="AJ42" s="4"/>
      <c r="AK42" s="9" t="s">
        <v>151</v>
      </c>
      <c r="AL42" s="9">
        <v>500</v>
      </c>
      <c r="AM42"/>
      <c r="AN42" s="9"/>
      <c r="AO42" s="9"/>
      <c r="AP42"/>
      <c r="AQ42" s="9" t="s">
        <v>125</v>
      </c>
      <c r="AR42" s="9">
        <v>225</v>
      </c>
      <c r="AS42"/>
      <c r="AT42" s="9" t="s">
        <v>123</v>
      </c>
      <c r="AU42" s="9">
        <v>1000</v>
      </c>
      <c r="AV42"/>
      <c r="AW42" s="9" t="s">
        <v>151</v>
      </c>
      <c r="AX42" s="9">
        <v>800</v>
      </c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</row>
    <row r="43" spans="1:104" s="2" customFormat="1">
      <c r="A43" s="11">
        <v>40</v>
      </c>
      <c r="B43" s="48" t="str">
        <f>IF(OR(H43="",H43&gt;=19),"No","Yes")</f>
        <v>Yes</v>
      </c>
      <c r="C43" s="48" t="str">
        <f>IF(OR(H43="",H43&gt;=17),"No","Yes")</f>
        <v>Yes</v>
      </c>
      <c r="D43" s="61" t="str">
        <f>IF(OR(H43=13, H43=14), "Yes", "No")</f>
        <v>Yes</v>
      </c>
      <c r="E43" s="48" t="str">
        <f>IF(OR(H43="",H43&gt;=13),"No","Yes")</f>
        <v>No</v>
      </c>
      <c r="F43" s="51" t="s">
        <v>36</v>
      </c>
      <c r="G43" s="53">
        <v>40816</v>
      </c>
      <c r="H43" s="51">
        <f>DATEDIF(G43, DATE(2026,4,12), "Y")</f>
        <v>14</v>
      </c>
      <c r="I43" s="51" t="str">
        <f>IF(Table47[[#This Row],[Under 13?]]="Yes",
     1 + COUNTIFS(Table47[Under 13?],"Yes",Table47[Top 4 Total],"&gt;"&amp;Table47[[#This Row],[Top 4 Total]]),
     ""
)</f>
        <v/>
      </c>
      <c r="J43" s="51">
        <f>IF(Table47[[#This Row],[Under 15?]]="Yes",
     1 + COUNTIFS(Table47[Under 15?],"Yes",Table47[Top 4 Total],"&gt;"&amp;Table47[[#This Row],[Top 4 Total]]),
     ""
)</f>
        <v>8</v>
      </c>
      <c r="K43" s="51">
        <f>IF(Table47[[#This Row],[Under 17?]]="Yes",
     1 + COUNTIFS(Table47[Under 17?],"Yes",Table47[Top 4 Total],"&gt;"&amp;Table47[[#This Row],[Top 4 Total]]),
     ""
)</f>
        <v>19</v>
      </c>
      <c r="L43" s="51">
        <f>IF(Table47[[#This Row],[Under 19?]]="Yes",
     1 + COUNTIFS(Table47[Under 19?],"Yes",Table47[Top 4 Total],"&gt;"&amp;Table47[[#This Row],[Top 4 Total]]),
     ""
)</f>
        <v>28</v>
      </c>
      <c r="M43" s="52" cm="1">
        <f t="array" ref="M43">SUM(LARGE((O43,Q43,S43,U43,W43,Y43,AA43,AC43,AE43,AG43,AI43),{1,2,3,4}))</f>
        <v>50</v>
      </c>
      <c r="N43" s="65" t="s">
        <v>110</v>
      </c>
      <c r="O43" s="59">
        <f>VLOOKUP(N43, $AN$22:$AO$26, 2, FALSE)</f>
        <v>0</v>
      </c>
      <c r="P43" s="65" t="s">
        <v>116</v>
      </c>
      <c r="Q43" s="59">
        <f>VLOOKUP(P43, $AK$22:$AL$42, 2, FALSE)</f>
        <v>50</v>
      </c>
      <c r="R43" s="65" t="s">
        <v>110</v>
      </c>
      <c r="S43" s="59" t="str">
        <f>VLOOKUP(R43, $AK$22:$AL$42, 2, FALSE)</f>
        <v>0</v>
      </c>
      <c r="T43" s="65" t="s">
        <v>110</v>
      </c>
      <c r="U43" s="59" t="str">
        <f>VLOOKUP(T43, $AQ$22:$AR$52, 2, FALSE)</f>
        <v>0</v>
      </c>
      <c r="V43" s="65" t="s">
        <v>110</v>
      </c>
      <c r="W43" s="59">
        <f>VLOOKUP(V43, $AN$22:$AO$26, 2, FALSE)</f>
        <v>0</v>
      </c>
      <c r="X43" s="65" t="s">
        <v>110</v>
      </c>
      <c r="Y43" s="59" t="str">
        <f>VLOOKUP(X43, $AQ$22:$AR$52, 2, FALSE)</f>
        <v>0</v>
      </c>
      <c r="Z43" s="65" t="s">
        <v>110</v>
      </c>
      <c r="AA43" s="59" t="str">
        <f>VLOOKUP(Z43, $AT$22:$AU$57, 2, FALSE)</f>
        <v>0</v>
      </c>
      <c r="AB43" s="42"/>
      <c r="AC43" s="59">
        <v>0</v>
      </c>
      <c r="AD43" s="65" t="s">
        <v>110</v>
      </c>
      <c r="AE43" s="59" t="str">
        <f>VLOOKUP(AD43, $AW$22:$AX$42, 2, FALSE)</f>
        <v>0</v>
      </c>
      <c r="AF43" s="65" t="s">
        <v>110</v>
      </c>
      <c r="AG43" s="59">
        <f>VLOOKUP(AF43, $AZ$22:$BA$26, 2, FALSE)</f>
        <v>0</v>
      </c>
      <c r="AH43" s="65" t="s">
        <v>110</v>
      </c>
      <c r="AI43" s="59">
        <f>VLOOKUP(AH43, $AZ$22:$BA$26, 2, FALSE)</f>
        <v>0</v>
      </c>
      <c r="AJ43" s="4"/>
      <c r="AK43" s="4"/>
      <c r="AL43"/>
      <c r="AM43"/>
      <c r="AN43" s="9"/>
      <c r="AO43" s="9"/>
      <c r="AP43"/>
      <c r="AQ43" s="9" t="s">
        <v>117</v>
      </c>
      <c r="AR43" s="9">
        <v>325</v>
      </c>
      <c r="AS43"/>
      <c r="AT43" s="9" t="s">
        <v>119</v>
      </c>
      <c r="AU43" s="9">
        <v>1400</v>
      </c>
      <c r="AV43"/>
      <c r="AW43" s="9"/>
      <c r="AX43" s="9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</row>
    <row r="44" spans="1:104" s="2" customFormat="1">
      <c r="A44" s="11">
        <v>41</v>
      </c>
      <c r="B44" s="48" t="str">
        <f>IF(OR(H44="",H44&gt;=19),"No","Yes")</f>
        <v>Yes</v>
      </c>
      <c r="C44" s="48" t="str">
        <f>IF(OR(H44="",H44&gt;=17),"No","Yes")</f>
        <v>Yes</v>
      </c>
      <c r="D44" s="61" t="str">
        <f>IF(OR(H44=13, H44=14), "Yes", "No")</f>
        <v>Yes</v>
      </c>
      <c r="E44" s="48" t="str">
        <f>IF(OR(H44="",H44&gt;=13),"No","Yes")</f>
        <v>No</v>
      </c>
      <c r="F44" s="51" t="s">
        <v>40</v>
      </c>
      <c r="G44" s="53">
        <v>40837</v>
      </c>
      <c r="H44" s="51">
        <f>DATEDIF(G44, DATE(2026,4,12), "Y")</f>
        <v>14</v>
      </c>
      <c r="I44" s="51" t="str">
        <f>IF(Table47[[#This Row],[Under 13?]]="Yes",
     1 + COUNTIFS(Table47[Under 13?],"Yes",Table47[Top 4 Total],"&gt;"&amp;Table47[[#This Row],[Top 4 Total]]),
     ""
)</f>
        <v/>
      </c>
      <c r="J44" s="51">
        <f>IF(Table47[[#This Row],[Under 15?]]="Yes",
     1 + COUNTIFS(Table47[Under 15?],"Yes",Table47[Top 4 Total],"&gt;"&amp;Table47[[#This Row],[Top 4 Total]]),
     ""
)</f>
        <v>8</v>
      </c>
      <c r="K44" s="51">
        <f>IF(Table47[[#This Row],[Under 17?]]="Yes",
     1 + COUNTIFS(Table47[Under 17?],"Yes",Table47[Top 4 Total],"&gt;"&amp;Table47[[#This Row],[Top 4 Total]]),
     ""
)</f>
        <v>19</v>
      </c>
      <c r="L44" s="51">
        <f>IF(Table47[[#This Row],[Under 19?]]="Yes",
     1 + COUNTIFS(Table47[Under 19?],"Yes",Table47[Top 4 Total],"&gt;"&amp;Table47[[#This Row],[Top 4 Total]]),
     ""
)</f>
        <v>28</v>
      </c>
      <c r="M44" s="52" cm="1">
        <f t="array" ref="M44">SUM(LARGE((O44,Q44,S44,U44,W44,Y44,AA44,AC44,AE44,AG44,AI44),{1,2,3,4}))</f>
        <v>50</v>
      </c>
      <c r="N44" s="65" t="s">
        <v>110</v>
      </c>
      <c r="O44" s="59">
        <f>VLOOKUP(N44, $AN$22:$AO$26, 2, FALSE)</f>
        <v>0</v>
      </c>
      <c r="P44" s="65" t="s">
        <v>110</v>
      </c>
      <c r="Q44" s="59" t="str">
        <f>VLOOKUP(P44, $AK$22:$AL$42, 2, FALSE)</f>
        <v>0</v>
      </c>
      <c r="R44" s="65" t="s">
        <v>116</v>
      </c>
      <c r="S44" s="59">
        <f>VLOOKUP(R44, $AK$22:$AL$42, 2, FALSE)</f>
        <v>50</v>
      </c>
      <c r="T44" s="65" t="s">
        <v>110</v>
      </c>
      <c r="U44" s="59" t="str">
        <f>VLOOKUP(T44, $AQ$22:$AR$52, 2, FALSE)</f>
        <v>0</v>
      </c>
      <c r="V44" s="65" t="s">
        <v>110</v>
      </c>
      <c r="W44" s="59">
        <f>VLOOKUP(V44, $AN$22:$AO$26, 2, FALSE)</f>
        <v>0</v>
      </c>
      <c r="X44" s="65" t="s">
        <v>110</v>
      </c>
      <c r="Y44" s="59" t="str">
        <f>VLOOKUP(X44, $AQ$22:$AR$52, 2, FALSE)</f>
        <v>0</v>
      </c>
      <c r="Z44" s="65" t="s">
        <v>110</v>
      </c>
      <c r="AA44" s="59" t="str">
        <f>VLOOKUP(Z44, $AT$22:$AU$57, 2, FALSE)</f>
        <v>0</v>
      </c>
      <c r="AB44" s="42"/>
      <c r="AC44" s="59">
        <v>0</v>
      </c>
      <c r="AD44" s="65" t="s">
        <v>110</v>
      </c>
      <c r="AE44" s="59" t="str">
        <f>VLOOKUP(AD44, $AW$22:$AX$42, 2, FALSE)</f>
        <v>0</v>
      </c>
      <c r="AF44" s="65" t="s">
        <v>110</v>
      </c>
      <c r="AG44" s="59">
        <f>VLOOKUP(AF44, $AZ$22:$BA$26, 2, FALSE)</f>
        <v>0</v>
      </c>
      <c r="AH44" s="65" t="s">
        <v>110</v>
      </c>
      <c r="AI44" s="59">
        <f>VLOOKUP(AH44, $AZ$22:$BA$26, 2, FALSE)</f>
        <v>0</v>
      </c>
      <c r="AJ44" s="4"/>
      <c r="AK44" s="4"/>
      <c r="AL44"/>
      <c r="AM44"/>
      <c r="AN44" s="9"/>
      <c r="AO44" s="9"/>
      <c r="AP44"/>
      <c r="AQ44" s="9" t="s">
        <v>132</v>
      </c>
      <c r="AR44" s="9">
        <v>425</v>
      </c>
      <c r="AS44"/>
      <c r="AT44" s="9" t="s">
        <v>155</v>
      </c>
      <c r="AU44" s="9">
        <v>150</v>
      </c>
      <c r="AV44"/>
      <c r="AW44" s="9"/>
      <c r="AX44" s="9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</row>
    <row r="45" spans="1:104" s="2" customFormat="1">
      <c r="A45" s="11">
        <v>42</v>
      </c>
      <c r="B45" s="48" t="str">
        <f>IF(OR(H45="",H45&gt;=19),"No","Yes")</f>
        <v>Yes</v>
      </c>
      <c r="C45" s="48" t="str">
        <f>IF(OR(H45="",H45&gt;=17),"No","Yes")</f>
        <v>No</v>
      </c>
      <c r="D45" s="61" t="str">
        <f>IF(OR(H45=13, H45=14), "Yes", "No")</f>
        <v>No</v>
      </c>
      <c r="E45" s="48" t="str">
        <f>IF(OR(H45="",H45&gt;=13),"No","Yes")</f>
        <v>No</v>
      </c>
      <c r="F45" s="51" t="s">
        <v>51</v>
      </c>
      <c r="G45" s="53">
        <v>39569</v>
      </c>
      <c r="H45" s="51">
        <f>DATEDIF(G45, DATE(2026,5,10), "Y")</f>
        <v>18</v>
      </c>
      <c r="I45" s="51" t="str">
        <f>IF(Table47[[#This Row],[Under 13?]]="Yes",
     1 + COUNTIFS(Table47[Under 13?],"Yes",Table47[Top 4 Total],"&gt;"&amp;Table47[[#This Row],[Top 4 Total]]),
     ""
)</f>
        <v/>
      </c>
      <c r="J45" s="51" t="str">
        <f>IF(Table47[[#This Row],[Under 15?]]="Yes",
     1 + COUNTIFS(Table47[Under 15?],"Yes",Table47[Top 4 Total],"&gt;"&amp;Table47[[#This Row],[Top 4 Total]]),
     ""
)</f>
        <v/>
      </c>
      <c r="K45" s="51" t="str">
        <f>IF(Table47[[#This Row],[Under 17?]]="Yes",
     1 + COUNTIFS(Table47[Under 17?],"Yes",Table47[Top 4 Total],"&gt;"&amp;Table47[[#This Row],[Top 4 Total]]),
     ""
)</f>
        <v/>
      </c>
      <c r="L45" s="51">
        <f>IF(Table47[[#This Row],[Under 19?]]="Yes",
     1 + COUNTIFS(Table47[Under 19?],"Yes",Table47[Top 4 Total],"&gt;"&amp;Table47[[#This Row],[Top 4 Total]]),
     ""
)</f>
        <v>12</v>
      </c>
      <c r="M45" s="52" cm="1">
        <f t="array" ref="M45">SUM(LARGE((O45,Q45,S45,U45,W45,Y45,AA45,AC45,AE45,AG45,AI45),{1,2,3,4}))</f>
        <v>200</v>
      </c>
      <c r="N45" s="65" t="s">
        <v>110</v>
      </c>
      <c r="O45" s="59">
        <f>VLOOKUP(N45, $AN$22:$AO$26, 2, FALSE)</f>
        <v>0</v>
      </c>
      <c r="P45" s="65" t="s">
        <v>113</v>
      </c>
      <c r="Q45" s="59">
        <f>VLOOKUP(P45, $AK$22:$AL$42, 2, FALSE)</f>
        <v>100</v>
      </c>
      <c r="R45" s="65" t="s">
        <v>113</v>
      </c>
      <c r="S45" s="59">
        <f>VLOOKUP(R45, $AK$22:$AL$42, 2, FALSE)</f>
        <v>100</v>
      </c>
      <c r="T45" s="65" t="s">
        <v>110</v>
      </c>
      <c r="U45" s="59" t="str">
        <f>VLOOKUP(T45, $AQ$22:$AR$52, 2, FALSE)</f>
        <v>0</v>
      </c>
      <c r="V45" s="65" t="s">
        <v>110</v>
      </c>
      <c r="W45" s="59">
        <f>VLOOKUP(V45, $AN$22:$AO$26, 2, FALSE)</f>
        <v>0</v>
      </c>
      <c r="X45" s="65" t="s">
        <v>110</v>
      </c>
      <c r="Y45" s="59" t="str">
        <f>VLOOKUP(X45, $AQ$22:$AR$52, 2, FALSE)</f>
        <v>0</v>
      </c>
      <c r="Z45" s="65" t="s">
        <v>110</v>
      </c>
      <c r="AA45" s="59" t="str">
        <f>VLOOKUP(Z45, $AT$22:$AU$57, 2, FALSE)</f>
        <v>0</v>
      </c>
      <c r="AB45" s="42"/>
      <c r="AC45" s="59">
        <v>0</v>
      </c>
      <c r="AD45" s="65" t="s">
        <v>110</v>
      </c>
      <c r="AE45" s="59" t="str">
        <f>VLOOKUP(AD45, $AW$22:$AX$42, 2, FALSE)</f>
        <v>0</v>
      </c>
      <c r="AF45" s="65" t="s">
        <v>110</v>
      </c>
      <c r="AG45" s="59">
        <f>VLOOKUP(AF45, $AZ$22:$BA$26, 2, FALSE)</f>
        <v>0</v>
      </c>
      <c r="AH45" s="65" t="s">
        <v>110</v>
      </c>
      <c r="AI45" s="59">
        <f>VLOOKUP(AH45, $AZ$22:$BA$26, 2, FALSE)</f>
        <v>0</v>
      </c>
      <c r="AJ45" s="4"/>
      <c r="AK45" s="4"/>
      <c r="AL45"/>
      <c r="AM45"/>
      <c r="AN45" s="9"/>
      <c r="AO45" s="9"/>
      <c r="AP45"/>
      <c r="AQ45" s="9" t="s">
        <v>157</v>
      </c>
      <c r="AR45" s="9">
        <v>525</v>
      </c>
      <c r="AS45"/>
      <c r="AT45" s="9" t="s">
        <v>152</v>
      </c>
      <c r="AU45" s="9">
        <v>400</v>
      </c>
      <c r="AV45"/>
      <c r="AW45" s="9"/>
      <c r="AX45" s="9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</row>
    <row r="46" spans="1:104" s="2" customFormat="1">
      <c r="A46" s="11">
        <v>43</v>
      </c>
      <c r="B46" s="48" t="str">
        <f>IF(OR(H46="",H46&gt;=19),"No","Yes")</f>
        <v>Yes</v>
      </c>
      <c r="C46" s="48" t="str">
        <f>IF(OR(H46="",H46&gt;=17),"No","Yes")</f>
        <v>Yes</v>
      </c>
      <c r="D46" s="61" t="str">
        <f>IF(OR(H46=13, H46=14), "Yes", "No")</f>
        <v>No</v>
      </c>
      <c r="E46" s="48" t="str">
        <f>IF(OR(H46="",H46&gt;=13),"No","Yes")</f>
        <v>No</v>
      </c>
      <c r="F46" s="51" t="s">
        <v>37</v>
      </c>
      <c r="G46" s="53">
        <v>40482</v>
      </c>
      <c r="H46" s="51">
        <f>DATEDIF(G46, DATE(2026,5,10), "Y")</f>
        <v>15</v>
      </c>
      <c r="I46" s="51" t="str">
        <f>IF(Table47[[#This Row],[Under 13?]]="Yes",
     1 + COUNTIFS(Table47[Under 13?],"Yes",Table47[Top 4 Total],"&gt;"&amp;Table47[[#This Row],[Top 4 Total]]),
     ""
)</f>
        <v/>
      </c>
      <c r="J46" s="51" t="str">
        <f>IF(Table47[[#This Row],[Under 15?]]="Yes",
     1 + COUNTIFS(Table47[Under 15?],"Yes",Table47[Top 4 Total],"&gt;"&amp;Table47[[#This Row],[Top 4 Total]]),
     ""
)</f>
        <v/>
      </c>
      <c r="K46" s="51">
        <f>IF(Table47[[#This Row],[Under 17?]]="Yes",
     1 + COUNTIFS(Table47[Under 17?],"Yes",Table47[Top 4 Total],"&gt;"&amp;Table47[[#This Row],[Top 4 Total]]),
     ""
)</f>
        <v>8</v>
      </c>
      <c r="L46" s="51">
        <f>IF(Table47[[#This Row],[Under 19?]]="Yes",
     1 + COUNTIFS(Table47[Under 19?],"Yes",Table47[Top 4 Total],"&gt;"&amp;Table47[[#This Row],[Top 4 Total]]),
     ""
)</f>
        <v>12</v>
      </c>
      <c r="M46" s="52" cm="1">
        <f t="array" ref="M46">SUM(LARGE((O46,Q46,S46,U46,W46,Y46,AA46,AC46,AE46,AG46,AI46),{1,2,3,4}))</f>
        <v>200</v>
      </c>
      <c r="N46" s="65" t="s">
        <v>110</v>
      </c>
      <c r="O46" s="59">
        <f>VLOOKUP(N46, $AN$22:$AO$26, 2, FALSE)</f>
        <v>0</v>
      </c>
      <c r="P46" s="65" t="s">
        <v>125</v>
      </c>
      <c r="Q46" s="59">
        <f>VLOOKUP(P46, $AK$22:$AL$42, 2, FALSE)</f>
        <v>75</v>
      </c>
      <c r="R46" s="65" t="s">
        <v>117</v>
      </c>
      <c r="S46" s="59">
        <f>VLOOKUP(R46, $AK$22:$AL$42, 2, FALSE)</f>
        <v>125</v>
      </c>
      <c r="T46" s="65" t="s">
        <v>110</v>
      </c>
      <c r="U46" s="59" t="str">
        <f>VLOOKUP(T46, $AQ$22:$AR$52, 2, FALSE)</f>
        <v>0</v>
      </c>
      <c r="V46" s="65" t="s">
        <v>110</v>
      </c>
      <c r="W46" s="59">
        <f>VLOOKUP(V46, $AN$22:$AO$26, 2, FALSE)</f>
        <v>0</v>
      </c>
      <c r="X46" s="65" t="s">
        <v>110</v>
      </c>
      <c r="Y46" s="59" t="str">
        <f>VLOOKUP(X46, $AQ$22:$AR$52, 2, FALSE)</f>
        <v>0</v>
      </c>
      <c r="Z46" s="65" t="s">
        <v>110</v>
      </c>
      <c r="AA46" s="59" t="str">
        <f>VLOOKUP(Z46, $AT$22:$AU$57, 2, FALSE)</f>
        <v>0</v>
      </c>
      <c r="AB46" s="42"/>
      <c r="AC46" s="59">
        <v>0</v>
      </c>
      <c r="AD46" s="65" t="s">
        <v>110</v>
      </c>
      <c r="AE46" s="59" t="str">
        <f>VLOOKUP(AD46, $AW$22:$AX$42, 2, FALSE)</f>
        <v>0</v>
      </c>
      <c r="AF46" s="65" t="s">
        <v>110</v>
      </c>
      <c r="AG46" s="59">
        <f>VLOOKUP(AF46, $AZ$22:$BA$26, 2, FALSE)</f>
        <v>0</v>
      </c>
      <c r="AH46" s="65" t="s">
        <v>110</v>
      </c>
      <c r="AI46" s="59">
        <f>VLOOKUP(AH46, $AZ$22:$BA$26, 2, FALSE)</f>
        <v>0</v>
      </c>
      <c r="AJ46" s="4"/>
      <c r="AK46" s="4"/>
      <c r="AL46"/>
      <c r="AM46"/>
      <c r="AN46" s="9"/>
      <c r="AO46" s="9"/>
      <c r="AP46"/>
      <c r="AQ46" s="9" t="s">
        <v>120</v>
      </c>
      <c r="AR46" s="9">
        <v>625</v>
      </c>
      <c r="AS46"/>
      <c r="AT46" s="9" t="s">
        <v>133</v>
      </c>
      <c r="AU46" s="9">
        <v>600</v>
      </c>
      <c r="AV46"/>
      <c r="AW46" s="9"/>
      <c r="AX46" s="9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</row>
    <row r="47" spans="1:104" s="2" customFormat="1">
      <c r="A47" s="11">
        <v>44</v>
      </c>
      <c r="B47" s="48" t="str">
        <f>IF(OR(H47="",H47&gt;=19),"No","Yes")</f>
        <v>Yes</v>
      </c>
      <c r="C47" s="48" t="str">
        <f>IF(OR(H47="",H47&gt;=17),"No","Yes")</f>
        <v>Yes</v>
      </c>
      <c r="D47" s="61" t="str">
        <f>IF(OR(H47=13, H47=14), "Yes", "No")</f>
        <v>No</v>
      </c>
      <c r="E47" s="48" t="str">
        <f>IF(OR(H47="",H47&gt;=13),"No","Yes")</f>
        <v>Yes</v>
      </c>
      <c r="F47" s="51" t="s">
        <v>38</v>
      </c>
      <c r="G47" s="53">
        <v>41940</v>
      </c>
      <c r="H47" s="51">
        <f>DATEDIF(G47, DATE(2026,4,12), "Y")</f>
        <v>11</v>
      </c>
      <c r="I47" s="51">
        <f>IF(Table47[[#This Row],[Under 13?]]="Yes",
     1 + COUNTIFS(Table47[Under 13?],"Yes",Table47[Top 4 Total],"&gt;"&amp;Table47[[#This Row],[Top 4 Total]]),
     ""
)</f>
        <v>9</v>
      </c>
      <c r="J47" s="51" t="str">
        <f>IF(Table47[[#This Row],[Under 15?]]="Yes",
     1 + COUNTIFS(Table47[Under 15?],"Yes",Table47[Top 4 Total],"&gt;"&amp;Table47[[#This Row],[Top 4 Total]]),
     ""
)</f>
        <v/>
      </c>
      <c r="K47" s="51">
        <f>IF(Table47[[#This Row],[Under 17?]]="Yes",
     1 + COUNTIFS(Table47[Under 17?],"Yes",Table47[Top 4 Total],"&gt;"&amp;Table47[[#This Row],[Top 4 Total]]),
     ""
)</f>
        <v>28</v>
      </c>
      <c r="L47" s="51">
        <f>IF(Table47[[#This Row],[Under 19?]]="Yes",
     1 + COUNTIFS(Table47[Under 19?],"Yes",Table47[Top 4 Total],"&gt;"&amp;Table47[[#This Row],[Top 4 Total]]),
     ""
)</f>
        <v>37</v>
      </c>
      <c r="M47" s="52" cm="1">
        <f t="array" ref="M47">SUM(LARGE((O47,Q47,S47,U47,W47,Y47,AA47,AC47,AE47,AG47,AI47),{1,2,3,4}))</f>
        <v>10</v>
      </c>
      <c r="N47" s="65" t="s">
        <v>110</v>
      </c>
      <c r="O47" s="59">
        <f>VLOOKUP(N47, $AN$22:$AO$26, 2, FALSE)</f>
        <v>0</v>
      </c>
      <c r="P47" s="65" t="s">
        <v>114</v>
      </c>
      <c r="Q47" s="59">
        <f>VLOOKUP(P47, $AK$22:$AL$42, 2, FALSE)</f>
        <v>5</v>
      </c>
      <c r="R47" s="65" t="s">
        <v>114</v>
      </c>
      <c r="S47" s="59">
        <f>VLOOKUP(R47, $AK$22:$AL$42, 2, FALSE)</f>
        <v>5</v>
      </c>
      <c r="T47" s="65" t="s">
        <v>110</v>
      </c>
      <c r="U47" s="59" t="str">
        <f>VLOOKUP(T47, $AQ$22:$AR$52, 2, FALSE)</f>
        <v>0</v>
      </c>
      <c r="V47" s="65" t="s">
        <v>110</v>
      </c>
      <c r="W47" s="59">
        <f>VLOOKUP(V47, $AN$22:$AO$26, 2, FALSE)</f>
        <v>0</v>
      </c>
      <c r="X47" s="65" t="s">
        <v>110</v>
      </c>
      <c r="Y47" s="59" t="str">
        <f>VLOOKUP(X47, $AQ$22:$AR$52, 2, FALSE)</f>
        <v>0</v>
      </c>
      <c r="Z47" s="65" t="s">
        <v>110</v>
      </c>
      <c r="AA47" s="59" t="str">
        <f>VLOOKUP(Z47, $AT$22:$AU$57, 2, FALSE)</f>
        <v>0</v>
      </c>
      <c r="AB47" s="42"/>
      <c r="AC47" s="59">
        <v>0</v>
      </c>
      <c r="AD47" s="65" t="s">
        <v>110</v>
      </c>
      <c r="AE47" s="59" t="str">
        <f>VLOOKUP(AD47, $AW$22:$AX$42, 2, FALSE)</f>
        <v>0</v>
      </c>
      <c r="AF47" s="65" t="s">
        <v>110</v>
      </c>
      <c r="AG47" s="59">
        <f>VLOOKUP(AF47, $AZ$22:$BA$26, 2, FALSE)</f>
        <v>0</v>
      </c>
      <c r="AH47" s="65" t="s">
        <v>110</v>
      </c>
      <c r="AI47" s="59">
        <f>VLOOKUP(AH47, $AZ$22:$BA$26, 2, FALSE)</f>
        <v>0</v>
      </c>
      <c r="AJ47" s="4"/>
      <c r="AK47" s="4"/>
      <c r="AL47"/>
      <c r="AM47"/>
      <c r="AN47" s="9"/>
      <c r="AO47" s="9"/>
      <c r="AP47"/>
      <c r="AQ47" s="9" t="s">
        <v>158</v>
      </c>
      <c r="AR47" s="9">
        <v>200</v>
      </c>
      <c r="AS47"/>
      <c r="AT47" s="9" t="s">
        <v>125</v>
      </c>
      <c r="AU47" s="9">
        <v>900</v>
      </c>
      <c r="AV47"/>
      <c r="AW47" s="9"/>
      <c r="AX47" s="9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</row>
    <row r="48" spans="1:104" s="2" customFormat="1">
      <c r="A48" s="11">
        <v>45</v>
      </c>
      <c r="B48" s="48" t="str">
        <f>IF(OR(H48="",H48&gt;=19),"No","Yes")</f>
        <v>Yes</v>
      </c>
      <c r="C48" s="48" t="str">
        <f>IF(OR(H48="",H48&gt;=17),"No","Yes")</f>
        <v>Yes</v>
      </c>
      <c r="D48" s="61" t="str">
        <f>IF(OR(H48=13, H48=14), "Yes", "No")</f>
        <v>Yes</v>
      </c>
      <c r="E48" s="48" t="str">
        <f>IF(OR(H48="",H48&gt;=13),"No","Yes")</f>
        <v>No</v>
      </c>
      <c r="F48" s="51" t="s">
        <v>18</v>
      </c>
      <c r="G48" s="53">
        <v>40945</v>
      </c>
      <c r="H48" s="51">
        <f>DATEDIF(G48, DATE(2026,4,12), "Y")</f>
        <v>14</v>
      </c>
      <c r="I48" s="51" t="str">
        <f>IF(Table47[[#This Row],[Under 13?]]="Yes",
     1 + COUNTIFS(Table47[Under 13?],"Yes",Table47[Top 4 Total],"&gt;"&amp;Table47[[#This Row],[Top 4 Total]]),
     ""
)</f>
        <v/>
      </c>
      <c r="J48" s="51">
        <f>IF(Table47[[#This Row],[Under 15?]]="Yes",
     1 + COUNTIFS(Table47[Under 15?],"Yes",Table47[Top 4 Total],"&gt;"&amp;Table47[[#This Row],[Top 4 Total]]),
     ""
)</f>
        <v>2</v>
      </c>
      <c r="K48" s="51">
        <f>IF(Table47[[#This Row],[Under 17?]]="Yes",
     1 + COUNTIFS(Table47[Under 17?],"Yes",Table47[Top 4 Total],"&gt;"&amp;Table47[[#This Row],[Top 4 Total]]),
     ""
)</f>
        <v>5</v>
      </c>
      <c r="L48" s="51">
        <f>IF(Table47[[#This Row],[Under 19?]]="Yes",
     1 + COUNTIFS(Table47[Under 19?],"Yes",Table47[Top 4 Total],"&gt;"&amp;Table47[[#This Row],[Top 4 Total]]),
     ""
)</f>
        <v>9</v>
      </c>
      <c r="M48" s="52" cm="1">
        <f t="array" ref="M48">SUM(LARGE((O48,Q48,S48,U48,W48,Y48,AA48,AC48,AE48,AG48,AI48),{1,2,3,4}))</f>
        <v>500</v>
      </c>
      <c r="N48" s="65" t="s">
        <v>110</v>
      </c>
      <c r="O48" s="59">
        <f>VLOOKUP(N48, $AN$22:$AO$26, 2, FALSE)</f>
        <v>0</v>
      </c>
      <c r="P48" s="65" t="s">
        <v>123</v>
      </c>
      <c r="Q48" s="59">
        <f>VLOOKUP(P48, $AK$22:$AL$42, 2, FALSE)</f>
        <v>125</v>
      </c>
      <c r="R48" s="65" t="s">
        <v>119</v>
      </c>
      <c r="S48" s="59">
        <f>VLOOKUP(R48, $AK$22:$AL$42, 2, FALSE)</f>
        <v>150</v>
      </c>
      <c r="T48" s="65" t="s">
        <v>124</v>
      </c>
      <c r="U48" s="59">
        <f>VLOOKUP(T48, $AQ$22:$AR$52, 2, FALSE)</f>
        <v>75</v>
      </c>
      <c r="V48" s="65" t="s">
        <v>110</v>
      </c>
      <c r="W48" s="59">
        <f>VLOOKUP(V48, $AN$22:$AO$26, 2, FALSE)</f>
        <v>0</v>
      </c>
      <c r="X48" s="65" t="s">
        <v>148</v>
      </c>
      <c r="Y48" s="59">
        <f>VLOOKUP(X48, $AQ$22:$AR$52, 2, FALSE)</f>
        <v>150</v>
      </c>
      <c r="Z48" s="65" t="s">
        <v>110</v>
      </c>
      <c r="AA48" s="59" t="str">
        <f>VLOOKUP(Z48, $AT$22:$AU$57, 2, FALSE)</f>
        <v>0</v>
      </c>
      <c r="AB48" s="42"/>
      <c r="AC48" s="59">
        <v>0</v>
      </c>
      <c r="AD48" s="65" t="s">
        <v>110</v>
      </c>
      <c r="AE48" s="59" t="str">
        <f>VLOOKUP(AD48, $AW$22:$AX$42, 2, FALSE)</f>
        <v>0</v>
      </c>
      <c r="AF48" s="65" t="s">
        <v>110</v>
      </c>
      <c r="AG48" s="59">
        <f>VLOOKUP(AF48, $AZ$22:$BA$26, 2, FALSE)</f>
        <v>0</v>
      </c>
      <c r="AH48" s="65" t="s">
        <v>110</v>
      </c>
      <c r="AI48" s="59">
        <f>VLOOKUP(AH48, $AZ$22:$BA$26, 2, FALSE)</f>
        <v>0</v>
      </c>
      <c r="AJ48" s="4"/>
      <c r="AK48" s="4"/>
      <c r="AL48"/>
      <c r="AM48"/>
      <c r="AN48" s="9"/>
      <c r="AO48" s="9"/>
      <c r="AP48"/>
      <c r="AQ48" s="9" t="s">
        <v>113</v>
      </c>
      <c r="AR48" s="9">
        <v>400</v>
      </c>
      <c r="AS48"/>
      <c r="AT48" s="9" t="s">
        <v>163</v>
      </c>
      <c r="AU48" s="9">
        <v>1500</v>
      </c>
      <c r="AV48"/>
      <c r="AW48" s="9"/>
      <c r="AX48" s="9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</row>
    <row r="49" spans="1:104" s="2" customFormat="1">
      <c r="A49" s="11">
        <v>46</v>
      </c>
      <c r="B49" s="48" t="str">
        <f>IF(OR(H49="",H49&gt;=19),"No","Yes")</f>
        <v>Yes</v>
      </c>
      <c r="C49" s="48" t="str">
        <f>IF(OR(H49="",H49&gt;=17),"No","Yes")</f>
        <v>Yes</v>
      </c>
      <c r="D49" s="61" t="str">
        <f>IF(OR(H49=13, H49=14), "Yes", "No")</f>
        <v>Yes</v>
      </c>
      <c r="E49" s="48" t="str">
        <f>IF(OR(H49="",H49&gt;=13),"No","Yes")</f>
        <v>No</v>
      </c>
      <c r="F49" s="51" t="s">
        <v>31</v>
      </c>
      <c r="G49" s="53">
        <v>41167</v>
      </c>
      <c r="H49" s="51">
        <f>DATEDIF(G49, DATE(2026,4,12), "Y")</f>
        <v>13</v>
      </c>
      <c r="I49" s="51" t="str">
        <f>IF(Table47[[#This Row],[Under 13?]]="Yes",
     1 + COUNTIFS(Table47[Under 13?],"Yes",Table47[Top 4 Total],"&gt;"&amp;Table47[[#This Row],[Top 4 Total]]),
     ""
)</f>
        <v/>
      </c>
      <c r="J49" s="51">
        <f>IF(Table47[[#This Row],[Under 15?]]="Yes",
     1 + COUNTIFS(Table47[Under 15?],"Yes",Table47[Top 4 Total],"&gt;"&amp;Table47[[#This Row],[Top 4 Total]]),
     ""
)</f>
        <v>6</v>
      </c>
      <c r="K49" s="51">
        <f>IF(Table47[[#This Row],[Under 17?]]="Yes",
     1 + COUNTIFS(Table47[Under 17?],"Yes",Table47[Top 4 Total],"&gt;"&amp;Table47[[#This Row],[Top 4 Total]]),
     ""
)</f>
        <v>15</v>
      </c>
      <c r="L49" s="51">
        <f>IF(Table47[[#This Row],[Under 19?]]="Yes",
     1 + COUNTIFS(Table47[Under 19?],"Yes",Table47[Top 4 Total],"&gt;"&amp;Table47[[#This Row],[Top 4 Total]]),
     ""
)</f>
        <v>23</v>
      </c>
      <c r="M49" s="52" cm="1">
        <f t="array" ref="M49">SUM(LARGE((O49,Q49,S49,U49,W49,Y49,AA49,AC49,AE49,AG49,AI49),{1,2,3,4}))</f>
        <v>75</v>
      </c>
      <c r="N49" s="65" t="s">
        <v>110</v>
      </c>
      <c r="O49" s="59">
        <f>VLOOKUP(N49, $AN$22:$AO$26, 2, FALSE)</f>
        <v>0</v>
      </c>
      <c r="P49" s="65" t="s">
        <v>110</v>
      </c>
      <c r="Q49" s="59" t="str">
        <f>VLOOKUP(P49, $AK$22:$AL$42, 2, FALSE)</f>
        <v>0</v>
      </c>
      <c r="R49" s="65" t="s">
        <v>110</v>
      </c>
      <c r="S49" s="59" t="str">
        <f>VLOOKUP(R49, $AK$22:$AL$42, 2, FALSE)</f>
        <v>0</v>
      </c>
      <c r="T49" s="65" t="s">
        <v>110</v>
      </c>
      <c r="U49" s="59" t="str">
        <f>VLOOKUP(T49, $AQ$22:$AR$52, 2, FALSE)</f>
        <v>0</v>
      </c>
      <c r="V49" s="65" t="s">
        <v>110</v>
      </c>
      <c r="W49" s="59">
        <f>VLOOKUP(V49, $AN$22:$AO$26, 2, FALSE)</f>
        <v>0</v>
      </c>
      <c r="X49" s="65" t="s">
        <v>124</v>
      </c>
      <c r="Y49" s="59">
        <f>VLOOKUP(X49, $AQ$22:$AR$52, 2, FALSE)</f>
        <v>75</v>
      </c>
      <c r="Z49" s="65" t="s">
        <v>110</v>
      </c>
      <c r="AA49" s="59" t="str">
        <f>VLOOKUP(Z49, $AT$22:$AU$57, 2, FALSE)</f>
        <v>0</v>
      </c>
      <c r="AB49" s="42"/>
      <c r="AC49" s="59">
        <v>0</v>
      </c>
      <c r="AD49" s="65" t="s">
        <v>110</v>
      </c>
      <c r="AE49" s="59" t="str">
        <f>VLOOKUP(AD49, $AW$22:$AX$42, 2, FALSE)</f>
        <v>0</v>
      </c>
      <c r="AF49" s="65" t="s">
        <v>110</v>
      </c>
      <c r="AG49" s="59">
        <f>VLOOKUP(AF49, $AZ$22:$BA$26, 2, FALSE)</f>
        <v>0</v>
      </c>
      <c r="AH49" s="65" t="s">
        <v>110</v>
      </c>
      <c r="AI49" s="59">
        <f>VLOOKUP(AH49, $AZ$22:$BA$26, 2, FALSE)</f>
        <v>0</v>
      </c>
      <c r="AJ49" s="4"/>
      <c r="AK49" s="4"/>
      <c r="AL49"/>
      <c r="AM49"/>
      <c r="AN49" s="9"/>
      <c r="AO49" s="9"/>
      <c r="AP49"/>
      <c r="AQ49" s="9" t="s">
        <v>154</v>
      </c>
      <c r="AR49" s="9">
        <v>550</v>
      </c>
      <c r="AS49"/>
      <c r="AT49" s="9" t="s">
        <v>157</v>
      </c>
      <c r="AU49" s="9">
        <v>2000</v>
      </c>
      <c r="AV49"/>
      <c r="AW49" s="9"/>
      <c r="AX49" s="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</row>
    <row r="50" spans="1:104" s="2" customFormat="1">
      <c r="A50" s="11">
        <v>47</v>
      </c>
      <c r="B50" s="48" t="str">
        <f>IF(OR(H50="",H50&gt;=19),"No","Yes")</f>
        <v>Yes</v>
      </c>
      <c r="C50" s="48" t="str">
        <f>IF(OR(H50="",H50&gt;=17),"No","Yes")</f>
        <v>Yes</v>
      </c>
      <c r="D50" s="61" t="str">
        <f>IF(OR(H50=13, H50=14), "Yes", "No")</f>
        <v>No</v>
      </c>
      <c r="E50" s="48" t="str">
        <f>IF(OR(H50="",H50&gt;=13),"No","Yes")</f>
        <v>Yes</v>
      </c>
      <c r="F50" s="51" t="s">
        <v>55</v>
      </c>
      <c r="G50" s="53">
        <v>41638</v>
      </c>
      <c r="H50" s="51">
        <f>DATEDIF(G50, DATE(2026,4,12), "Y")</f>
        <v>12</v>
      </c>
      <c r="I50" s="51">
        <f>IF(Table47[[#This Row],[Under 13?]]="Yes",
     1 + COUNTIFS(Table47[Under 13?],"Yes",Table47[Top 4 Total],"&gt;"&amp;Table47[[#This Row],[Top 4 Total]]),
     ""
)</f>
        <v>15</v>
      </c>
      <c r="J50" s="51" t="str">
        <f>IF(Table47[[#This Row],[Under 15?]]="Yes",
     1 + COUNTIFS(Table47[Under 15?],"Yes",Table47[Top 4 Total],"&gt;"&amp;Table47[[#This Row],[Top 4 Total]]),
     ""
)</f>
        <v/>
      </c>
      <c r="K50" s="51">
        <f>IF(Table47[[#This Row],[Under 17?]]="Yes",
     1 + COUNTIFS(Table47[Under 17?],"Yes",Table47[Top 4 Total],"&gt;"&amp;Table47[[#This Row],[Top 4 Total]]),
     ""
)</f>
        <v>34</v>
      </c>
      <c r="L50" s="51">
        <f>IF(Table47[[#This Row],[Under 19?]]="Yes",
     1 + COUNTIFS(Table47[Under 19?],"Yes",Table47[Top 4 Total],"&gt;"&amp;Table47[[#This Row],[Top 4 Total]]),
     ""
)</f>
        <v>43</v>
      </c>
      <c r="M50" s="52" cm="1">
        <f t="array" ref="M50">SUM(LARGE((O50,Q50,S50,U50,W50,Y50,AA50,AC50,AE50,AG50,AI50),{1,2,3,4}))</f>
        <v>0</v>
      </c>
      <c r="N50" s="65" t="s">
        <v>110</v>
      </c>
      <c r="O50" s="59">
        <f>VLOOKUP(N50, $AN$22:$AO$26, 2, FALSE)</f>
        <v>0</v>
      </c>
      <c r="P50" s="65" t="s">
        <v>110</v>
      </c>
      <c r="Q50" s="59" t="str">
        <f>VLOOKUP(P50, $AK$22:$AL$42, 2, FALSE)</f>
        <v>0</v>
      </c>
      <c r="R50" s="65" t="s">
        <v>110</v>
      </c>
      <c r="S50" s="59" t="str">
        <f>VLOOKUP(R50, $AK$22:$AL$42, 2, FALSE)</f>
        <v>0</v>
      </c>
      <c r="T50" s="65" t="s">
        <v>110</v>
      </c>
      <c r="U50" s="59" t="str">
        <f>VLOOKUP(T50, $AQ$22:$AR$52, 2, FALSE)</f>
        <v>0</v>
      </c>
      <c r="V50" s="65" t="s">
        <v>110</v>
      </c>
      <c r="W50" s="59">
        <f>VLOOKUP(V50, $AN$22:$AO$26, 2, FALSE)</f>
        <v>0</v>
      </c>
      <c r="X50" s="65" t="s">
        <v>110</v>
      </c>
      <c r="Y50" s="59" t="str">
        <f>VLOOKUP(X50, $AQ$22:$AR$52, 2, FALSE)</f>
        <v>0</v>
      </c>
      <c r="Z50" s="65" t="s">
        <v>110</v>
      </c>
      <c r="AA50" s="59" t="str">
        <f>VLOOKUP(Z50, $AT$22:$AU$57, 2, FALSE)</f>
        <v>0</v>
      </c>
      <c r="AB50" s="42"/>
      <c r="AC50" s="59">
        <v>0</v>
      </c>
      <c r="AD50" s="65" t="s">
        <v>110</v>
      </c>
      <c r="AE50" s="59" t="str">
        <f>VLOOKUP(AD50, $AW$22:$AX$42, 2, FALSE)</f>
        <v>0</v>
      </c>
      <c r="AF50" s="65" t="s">
        <v>110</v>
      </c>
      <c r="AG50" s="59">
        <f>VLOOKUP(AF50, $AZ$22:$BA$26, 2, FALSE)</f>
        <v>0</v>
      </c>
      <c r="AH50" s="65" t="s">
        <v>110</v>
      </c>
      <c r="AI50" s="59">
        <f>VLOOKUP(AH50, $AZ$22:$BA$26, 2, FALSE)</f>
        <v>0</v>
      </c>
      <c r="AJ50" s="4"/>
      <c r="AK50" s="4"/>
      <c r="AL50"/>
      <c r="AM50"/>
      <c r="AN50" s="9"/>
      <c r="AO50" s="9"/>
      <c r="AP50"/>
      <c r="AQ50" s="9" t="s">
        <v>160</v>
      </c>
      <c r="AR50" s="9">
        <v>650</v>
      </c>
      <c r="AS50"/>
      <c r="AT50" s="9" t="s">
        <v>120</v>
      </c>
      <c r="AU50" s="9">
        <v>2800</v>
      </c>
      <c r="AV50"/>
      <c r="AW50" s="9"/>
      <c r="AX50" s="9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</row>
    <row r="51" spans="1:104" s="2" customFormat="1">
      <c r="A51" s="11">
        <v>48</v>
      </c>
      <c r="B51" s="48" t="str">
        <f>IF(OR(H51="",H51&gt;=19),"No","Yes")</f>
        <v>Yes</v>
      </c>
      <c r="C51" s="48" t="str">
        <f>IF(OR(H51="",H51&gt;=17),"No","Yes")</f>
        <v>Yes</v>
      </c>
      <c r="D51" s="61" t="str">
        <f>IF(OR(H51=13, H51=14), "Yes", "No")</f>
        <v>No</v>
      </c>
      <c r="E51" s="48" t="str">
        <f>IF(OR(H51="",H51&gt;=13),"No","Yes")</f>
        <v>Yes</v>
      </c>
      <c r="F51" s="51" t="s">
        <v>52</v>
      </c>
      <c r="G51" s="53">
        <v>41485</v>
      </c>
      <c r="H51" s="51">
        <f>DATEDIF(G51, DATE(2026,4,12), "Y")</f>
        <v>12</v>
      </c>
      <c r="I51" s="51">
        <f>IF(Table47[[#This Row],[Under 13?]]="Yes",
     1 + COUNTIFS(Table47[Under 13?],"Yes",Table47[Top 4 Total],"&gt;"&amp;Table47[[#This Row],[Top 4 Total]]),
     ""
)</f>
        <v>13</v>
      </c>
      <c r="J51" s="51" t="str">
        <f>IF(Table47[[#This Row],[Under 15?]]="Yes",
     1 + COUNTIFS(Table47[Under 15?],"Yes",Table47[Top 4 Total],"&gt;"&amp;Table47[[#This Row],[Top 4 Total]]),
     ""
)</f>
        <v/>
      </c>
      <c r="K51" s="51">
        <f>IF(Table47[[#This Row],[Under 17?]]="Yes",
     1 + COUNTIFS(Table47[Under 17?],"Yes",Table47[Top 4 Total],"&gt;"&amp;Table47[[#This Row],[Top 4 Total]]),
     ""
)</f>
        <v>32</v>
      </c>
      <c r="L51" s="51">
        <f>IF(Table47[[#This Row],[Under 19?]]="Yes",
     1 + COUNTIFS(Table47[Under 19?],"Yes",Table47[Top 4 Total],"&gt;"&amp;Table47[[#This Row],[Top 4 Total]]),
     ""
)</f>
        <v>41</v>
      </c>
      <c r="M51" s="52" cm="1">
        <f t="array" ref="M51">SUM(LARGE((O51,Q51,S51,U51,W51,Y51,AA51,AC51,AE51,AG51,AI51),{1,2,3,4}))</f>
        <v>5</v>
      </c>
      <c r="N51" s="65" t="s">
        <v>110</v>
      </c>
      <c r="O51" s="59">
        <f>VLOOKUP(N51, $AN$22:$AO$26, 2, FALSE)</f>
        <v>0</v>
      </c>
      <c r="P51" s="65" t="s">
        <v>110</v>
      </c>
      <c r="Q51" s="59" t="str">
        <f>VLOOKUP(P51, $AK$22:$AL$42, 2, FALSE)</f>
        <v>0</v>
      </c>
      <c r="R51" s="65" t="s">
        <v>114</v>
      </c>
      <c r="S51" s="59">
        <f>VLOOKUP(R51, $AK$22:$AL$42, 2, FALSE)</f>
        <v>5</v>
      </c>
      <c r="T51" s="65" t="s">
        <v>110</v>
      </c>
      <c r="U51" s="59" t="str">
        <f>VLOOKUP(T51, $AQ$22:$AR$52, 2, FALSE)</f>
        <v>0</v>
      </c>
      <c r="V51" s="65" t="s">
        <v>110</v>
      </c>
      <c r="W51" s="59">
        <f>VLOOKUP(V51, $AN$22:$AO$26, 2, FALSE)</f>
        <v>0</v>
      </c>
      <c r="X51" s="65" t="s">
        <v>110</v>
      </c>
      <c r="Y51" s="59" t="str">
        <f>VLOOKUP(X51, $AQ$22:$AR$52, 2, FALSE)</f>
        <v>0</v>
      </c>
      <c r="Z51" s="65" t="s">
        <v>110</v>
      </c>
      <c r="AA51" s="59" t="str">
        <f>VLOOKUP(Z51, $AT$22:$AU$57, 2, FALSE)</f>
        <v>0</v>
      </c>
      <c r="AB51" s="42"/>
      <c r="AC51" s="59">
        <v>0</v>
      </c>
      <c r="AD51" s="65" t="s">
        <v>110</v>
      </c>
      <c r="AE51" s="59" t="str">
        <f>VLOOKUP(AD51, $AW$22:$AX$42, 2, FALSE)</f>
        <v>0</v>
      </c>
      <c r="AF51" s="65" t="s">
        <v>110</v>
      </c>
      <c r="AG51" s="59">
        <f>VLOOKUP(AF51, $AZ$22:$BA$26, 2, FALSE)</f>
        <v>0</v>
      </c>
      <c r="AH51" s="65" t="s">
        <v>110</v>
      </c>
      <c r="AI51" s="59">
        <f>VLOOKUP(AH51, $AZ$22:$BA$26, 2, FALSE)</f>
        <v>0</v>
      </c>
      <c r="AJ51" s="4"/>
      <c r="AK51" s="4"/>
      <c r="AL51"/>
      <c r="AM51"/>
      <c r="AN51" s="9"/>
      <c r="AO51" s="9"/>
      <c r="AP51"/>
      <c r="AQ51" s="9" t="s">
        <v>150</v>
      </c>
      <c r="AR51" s="9">
        <v>800</v>
      </c>
      <c r="AS51"/>
      <c r="AT51" s="9" t="s">
        <v>164</v>
      </c>
      <c r="AU51" s="9">
        <v>400</v>
      </c>
      <c r="AV51"/>
      <c r="AW51" s="9"/>
      <c r="AX51" s="9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</row>
    <row r="52" spans="1:104" s="2" customFormat="1">
      <c r="A52" s="11">
        <v>49</v>
      </c>
      <c r="B52" s="48" t="str">
        <f>IF(OR(H52="",H52&gt;=19),"No","Yes")</f>
        <v>Yes</v>
      </c>
      <c r="C52" s="48" t="str">
        <f>IF(OR(H52="",H52&gt;=17),"No","Yes")</f>
        <v>No</v>
      </c>
      <c r="D52" s="61" t="str">
        <f>IF(OR(H52=13, H52=14), "Yes", "No")</f>
        <v>No</v>
      </c>
      <c r="E52" s="48" t="str">
        <f>IF(OR(H52="",H52&gt;=13),"No","Yes")</f>
        <v>No</v>
      </c>
      <c r="F52" s="51" t="s">
        <v>20</v>
      </c>
      <c r="G52" s="53">
        <v>39283</v>
      </c>
      <c r="H52" s="51">
        <f>DATEDIF(G52, DATE(2026,5,10), "Y")</f>
        <v>18</v>
      </c>
      <c r="I52" s="51" t="str">
        <f>IF(Table47[[#This Row],[Under 13?]]="Yes",
     1 + COUNTIFS(Table47[Under 13?],"Yes",Table47[Top 4 Total],"&gt;"&amp;Table47[[#This Row],[Top 4 Total]]),
     ""
)</f>
        <v/>
      </c>
      <c r="J52" s="51" t="str">
        <f>IF(Table47[[#This Row],[Under 15?]]="Yes",
     1 + COUNTIFS(Table47[Under 15?],"Yes",Table47[Top 4 Total],"&gt;"&amp;Table47[[#This Row],[Top 4 Total]]),
     ""
)</f>
        <v/>
      </c>
      <c r="K52" s="51" t="str">
        <f>IF(Table47[[#This Row],[Under 17?]]="Yes",
     1 + COUNTIFS(Table47[Under 17?],"Yes",Table47[Top 4 Total],"&gt;"&amp;Table47[[#This Row],[Top 4 Total]]),
     ""
)</f>
        <v/>
      </c>
      <c r="L52" s="51">
        <f>IF(Table47[[#This Row],[Under 19?]]="Yes",
     1 + COUNTIFS(Table47[Under 19?],"Yes",Table47[Top 4 Total],"&gt;"&amp;Table47[[#This Row],[Top 4 Total]]),
     ""
)</f>
        <v>2</v>
      </c>
      <c r="M52" s="52" cm="1">
        <f t="array" ref="M52">SUM(LARGE((O52,Q52,S52,U52,W52,Y52,AA52,AC52,AE52,AG52,AI52),{1,2,3,4}))</f>
        <v>1700</v>
      </c>
      <c r="N52" s="65" t="s">
        <v>135</v>
      </c>
      <c r="O52" s="59">
        <f>VLOOKUP(N52, $AN$22:$AO$26, 2, FALSE)</f>
        <v>400</v>
      </c>
      <c r="P52" s="65" t="s">
        <v>151</v>
      </c>
      <c r="Q52" s="59">
        <f>VLOOKUP(P52, $AK$22:$AL$42, 2, FALSE)</f>
        <v>500</v>
      </c>
      <c r="R52" s="65" t="s">
        <v>110</v>
      </c>
      <c r="S52" s="59" t="str">
        <f>VLOOKUP(R52, $AK$22:$AL$42, 2, FALSE)</f>
        <v>0</v>
      </c>
      <c r="T52" s="65" t="s">
        <v>113</v>
      </c>
      <c r="U52" s="59">
        <f>VLOOKUP(T52, $AQ$22:$AR$52, 2, FALSE)</f>
        <v>400</v>
      </c>
      <c r="V52" s="65" t="s">
        <v>110</v>
      </c>
      <c r="W52" s="59">
        <f>VLOOKUP(V52, $AN$22:$AO$26, 2, FALSE)</f>
        <v>0</v>
      </c>
      <c r="X52" s="65" t="s">
        <v>110</v>
      </c>
      <c r="Y52" s="59" t="str">
        <f>VLOOKUP(X52, $AQ$22:$AR$52, 2, FALSE)</f>
        <v>0</v>
      </c>
      <c r="Z52" s="65" t="s">
        <v>164</v>
      </c>
      <c r="AA52" s="59">
        <f>VLOOKUP(Z52, $AT$22:$AU$57, 2, FALSE)</f>
        <v>400</v>
      </c>
      <c r="AB52" s="42"/>
      <c r="AC52" s="59">
        <v>0</v>
      </c>
      <c r="AD52" s="65" t="s">
        <v>110</v>
      </c>
      <c r="AE52" s="59" t="str">
        <f>VLOOKUP(AD52, $AW$22:$AX$42, 2, FALSE)</f>
        <v>0</v>
      </c>
      <c r="AF52" s="65" t="s">
        <v>110</v>
      </c>
      <c r="AG52" s="59">
        <f>VLOOKUP(AF52, $AZ$22:$BA$26, 2, FALSE)</f>
        <v>0</v>
      </c>
      <c r="AH52" s="65" t="s">
        <v>110</v>
      </c>
      <c r="AI52" s="59">
        <f>VLOOKUP(AH52, $AZ$22:$BA$26, 2, FALSE)</f>
        <v>0</v>
      </c>
      <c r="AJ52" s="4"/>
      <c r="AK52" s="4"/>
      <c r="AL52"/>
      <c r="AM52"/>
      <c r="AN52" s="9"/>
      <c r="AO52" s="9"/>
      <c r="AP52"/>
      <c r="AQ52" s="9" t="s">
        <v>151</v>
      </c>
      <c r="AR52" s="9">
        <v>1000</v>
      </c>
      <c r="AS52"/>
      <c r="AT52" s="9" t="s">
        <v>165</v>
      </c>
      <c r="AU52" s="9">
        <v>700</v>
      </c>
      <c r="AV52"/>
      <c r="AW52" s="9"/>
      <c r="AX52" s="9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</row>
    <row r="53" spans="1:104" s="2" customFormat="1">
      <c r="A53" s="11">
        <v>50</v>
      </c>
      <c r="B53" s="48" t="str">
        <f>IF(OR(H53="",H53&gt;=19),"No","Yes")</f>
        <v>Yes</v>
      </c>
      <c r="C53" s="48" t="str">
        <f>IF(OR(H53="",H53&gt;=17),"No","Yes")</f>
        <v>Yes</v>
      </c>
      <c r="D53" s="61" t="str">
        <f>IF(OR(H53=13, H53=14), "Yes", "No")</f>
        <v>No</v>
      </c>
      <c r="E53" s="48" t="str">
        <f>IF(OR(H53="",H53&gt;=13),"No","Yes")</f>
        <v>No</v>
      </c>
      <c r="F53" s="51" t="s">
        <v>59</v>
      </c>
      <c r="G53" s="53">
        <v>40078</v>
      </c>
      <c r="H53" s="51">
        <f>DATEDIF(G53, DATE(2026,5,10), "Y")</f>
        <v>16</v>
      </c>
      <c r="I53" s="51" t="str">
        <f>IF(Table47[[#This Row],[Under 13?]]="Yes",
     1 + COUNTIFS(Table47[Under 13?],"Yes",Table47[Top 4 Total],"&gt;"&amp;Table47[[#This Row],[Top 4 Total]]),
     ""
)</f>
        <v/>
      </c>
      <c r="J53" s="51" t="str">
        <f>IF(Table47[[#This Row],[Under 15?]]="Yes",
     1 + COUNTIFS(Table47[Under 15?],"Yes",Table47[Top 4 Total],"&gt;"&amp;Table47[[#This Row],[Top 4 Total]]),
     ""
)</f>
        <v/>
      </c>
      <c r="K53" s="51">
        <f>IF(Table47[[#This Row],[Under 17?]]="Yes",
     1 + COUNTIFS(Table47[Under 17?],"Yes",Table47[Top 4 Total],"&gt;"&amp;Table47[[#This Row],[Top 4 Total]]),
     ""
)</f>
        <v>15</v>
      </c>
      <c r="L53" s="51">
        <f>IF(Table47[[#This Row],[Under 19?]]="Yes",
     1 + COUNTIFS(Table47[Under 19?],"Yes",Table47[Top 4 Total],"&gt;"&amp;Table47[[#This Row],[Top 4 Total]]),
     ""
)</f>
        <v>23</v>
      </c>
      <c r="M53" s="52" cm="1">
        <f t="array" ref="M53">SUM(LARGE((O53,Q53,S53,U53,W53,Y53,AA53,AC53,AE53,AG53,AI53),{1,2,3,4}))</f>
        <v>75</v>
      </c>
      <c r="N53" s="65" t="s">
        <v>110</v>
      </c>
      <c r="O53" s="59">
        <f>VLOOKUP(N53, $AN$22:$AO$26, 2, FALSE)</f>
        <v>0</v>
      </c>
      <c r="P53" s="65" t="s">
        <v>110</v>
      </c>
      <c r="Q53" s="59" t="str">
        <f>VLOOKUP(P53, $AK$22:$AL$42, 2, FALSE)</f>
        <v>0</v>
      </c>
      <c r="R53" s="65" t="s">
        <v>125</v>
      </c>
      <c r="S53" s="59">
        <f>VLOOKUP(R53, $AK$22:$AL$42, 2, FALSE)</f>
        <v>75</v>
      </c>
      <c r="T53" s="65" t="s">
        <v>110</v>
      </c>
      <c r="U53" s="59" t="str">
        <f>VLOOKUP(T53, $AQ$22:$AR$52, 2, FALSE)</f>
        <v>0</v>
      </c>
      <c r="V53" s="65" t="s">
        <v>110</v>
      </c>
      <c r="W53" s="59">
        <f>VLOOKUP(V53, $AN$22:$AO$26, 2, FALSE)</f>
        <v>0</v>
      </c>
      <c r="X53" s="65" t="s">
        <v>110</v>
      </c>
      <c r="Y53" s="59" t="str">
        <f>VLOOKUP(X53, $AQ$22:$AR$52, 2, FALSE)</f>
        <v>0</v>
      </c>
      <c r="Z53" s="65" t="s">
        <v>110</v>
      </c>
      <c r="AA53" s="59" t="str">
        <f>VLOOKUP(Z53, $AT$22:$AU$57, 2, FALSE)</f>
        <v>0</v>
      </c>
      <c r="AB53" s="42"/>
      <c r="AC53" s="59">
        <v>0</v>
      </c>
      <c r="AD53" s="65" t="s">
        <v>110</v>
      </c>
      <c r="AE53" s="59" t="str">
        <f>VLOOKUP(AD53, $AW$22:$AX$42, 2, FALSE)</f>
        <v>0</v>
      </c>
      <c r="AF53" s="65" t="s">
        <v>110</v>
      </c>
      <c r="AG53" s="59">
        <f>VLOOKUP(AF53, $AZ$22:$BA$26, 2, FALSE)</f>
        <v>0</v>
      </c>
      <c r="AH53" s="65" t="s">
        <v>110</v>
      </c>
      <c r="AI53" s="59">
        <f>VLOOKUP(AH53, $AZ$22:$BA$26, 2, FALSE)</f>
        <v>0</v>
      </c>
      <c r="AJ53" s="4"/>
      <c r="AK53" s="4"/>
      <c r="AL53"/>
      <c r="AM53"/>
      <c r="AN53" s="9"/>
      <c r="AO53" s="9"/>
      <c r="AP53"/>
      <c r="AQ53"/>
      <c r="AR53"/>
      <c r="AS53"/>
      <c r="AT53" s="9" t="s">
        <v>158</v>
      </c>
      <c r="AU53" s="9">
        <v>1200</v>
      </c>
      <c r="AV53"/>
      <c r="AW53" s="9"/>
      <c r="AX53" s="9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</row>
    <row r="54" spans="1:104" s="2" customFormat="1">
      <c r="A54" s="11">
        <v>51</v>
      </c>
      <c r="B54" s="48" t="str">
        <f>IF(OR(H54="",H54&gt;=19),"No","Yes")</f>
        <v>Yes</v>
      </c>
      <c r="C54" s="48" t="str">
        <f>IF(OR(H54="",H54&gt;=17),"No","Yes")</f>
        <v>Yes</v>
      </c>
      <c r="D54" s="61" t="str">
        <f>IF(OR(H54=13, H54=14), "Yes", "No")</f>
        <v>No</v>
      </c>
      <c r="E54" s="48" t="str">
        <f>IF(OR(H54="",H54&gt;=13),"No","Yes")</f>
        <v>Yes</v>
      </c>
      <c r="F54" s="51" t="s">
        <v>60</v>
      </c>
      <c r="G54" s="53">
        <v>41788</v>
      </c>
      <c r="H54" s="51">
        <f>DATEDIF(G54, DATE(2026,4,12), "Y")</f>
        <v>11</v>
      </c>
      <c r="I54" s="51">
        <f>IF(Table47[[#This Row],[Under 13?]]="Yes",
     1 + COUNTIFS(Table47[Under 13?],"Yes",Table47[Top 4 Total],"&gt;"&amp;Table47[[#This Row],[Top 4 Total]]),
     ""
)</f>
        <v>15</v>
      </c>
      <c r="J54" s="51" t="str">
        <f>IF(Table47[[#This Row],[Under 15?]]="Yes",
     1 + COUNTIFS(Table47[Under 15?],"Yes",Table47[Top 4 Total],"&gt;"&amp;Table47[[#This Row],[Top 4 Total]]),
     ""
)</f>
        <v/>
      </c>
      <c r="K54" s="51">
        <f>IF(Table47[[#This Row],[Under 17?]]="Yes",
     1 + COUNTIFS(Table47[Under 17?],"Yes",Table47[Top 4 Total],"&gt;"&amp;Table47[[#This Row],[Top 4 Total]]),
     ""
)</f>
        <v>34</v>
      </c>
      <c r="L54" s="51">
        <f>IF(Table47[[#This Row],[Under 19?]]="Yes",
     1 + COUNTIFS(Table47[Under 19?],"Yes",Table47[Top 4 Total],"&gt;"&amp;Table47[[#This Row],[Top 4 Total]]),
     ""
)</f>
        <v>43</v>
      </c>
      <c r="M54" s="52" cm="1">
        <f t="array" ref="M54">SUM(LARGE((O54,Q54,S54,U54,W54,Y54,AA54,AC54,AE54,AG54,AI54),{1,2,3,4}))</f>
        <v>0</v>
      </c>
      <c r="N54" s="65" t="s">
        <v>110</v>
      </c>
      <c r="O54" s="59">
        <f>VLOOKUP(N54, $AN$22:$AO$26, 2, FALSE)</f>
        <v>0</v>
      </c>
      <c r="P54" s="65" t="s">
        <v>110</v>
      </c>
      <c r="Q54" s="59" t="str">
        <f>VLOOKUP(P54, $AK$22:$AL$42, 2, FALSE)</f>
        <v>0</v>
      </c>
      <c r="R54" s="65" t="s">
        <v>110</v>
      </c>
      <c r="S54" s="59" t="str">
        <f>VLOOKUP(R54, $AK$22:$AL$42, 2, FALSE)</f>
        <v>0</v>
      </c>
      <c r="T54" s="65" t="s">
        <v>110</v>
      </c>
      <c r="U54" s="59" t="str">
        <f>VLOOKUP(T54, $AQ$22:$AR$52, 2, FALSE)</f>
        <v>0</v>
      </c>
      <c r="V54" s="65" t="s">
        <v>110</v>
      </c>
      <c r="W54" s="59">
        <f>VLOOKUP(V54, $AN$22:$AO$26, 2, FALSE)</f>
        <v>0</v>
      </c>
      <c r="X54" s="65" t="s">
        <v>110</v>
      </c>
      <c r="Y54" s="59" t="str">
        <f>VLOOKUP(X54, $AQ$22:$AR$52, 2, FALSE)</f>
        <v>0</v>
      </c>
      <c r="Z54" s="65" t="s">
        <v>110</v>
      </c>
      <c r="AA54" s="59" t="str">
        <f>VLOOKUP(Z54, $AT$22:$AU$57, 2, FALSE)</f>
        <v>0</v>
      </c>
      <c r="AB54" s="42"/>
      <c r="AC54" s="59">
        <v>0</v>
      </c>
      <c r="AD54" s="65" t="s">
        <v>110</v>
      </c>
      <c r="AE54" s="59" t="str">
        <f>VLOOKUP(AD54, $AW$22:$AX$42, 2, FALSE)</f>
        <v>0</v>
      </c>
      <c r="AF54" s="65" t="s">
        <v>110</v>
      </c>
      <c r="AG54" s="59">
        <f>VLOOKUP(AF54, $AZ$22:$BA$26, 2, FALSE)</f>
        <v>0</v>
      </c>
      <c r="AH54" s="65" t="s">
        <v>110</v>
      </c>
      <c r="AI54" s="59">
        <f>VLOOKUP(AH54, $AZ$22:$BA$26, 2, FALSE)</f>
        <v>0</v>
      </c>
      <c r="AJ54" s="4"/>
      <c r="AK54" s="4"/>
      <c r="AL54"/>
      <c r="AM54"/>
      <c r="AN54" s="9"/>
      <c r="AO54" s="9"/>
      <c r="AP54"/>
      <c r="AQ54"/>
      <c r="AR54"/>
      <c r="AS54"/>
      <c r="AT54" s="9" t="s">
        <v>113</v>
      </c>
      <c r="AU54" s="9">
        <v>1800</v>
      </c>
      <c r="AV54"/>
      <c r="AW54" s="9"/>
      <c r="AX54" s="9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</row>
    <row r="55" spans="1:104" s="2" customFormat="1">
      <c r="A55" s="11">
        <v>52</v>
      </c>
      <c r="B55" s="48" t="str">
        <f>IF(OR(H55="",H55&gt;=19),"No","Yes")</f>
        <v>Yes</v>
      </c>
      <c r="C55" s="48" t="str">
        <f>IF(OR(H55="",H55&gt;=17),"No","Yes")</f>
        <v>Yes</v>
      </c>
      <c r="D55" s="61" t="str">
        <f>IF(OR(H55=13, H55=14), "Yes", "No")</f>
        <v>No</v>
      </c>
      <c r="E55" s="48" t="str">
        <f>IF(OR(H55="",H55&gt;=13),"No","Yes")</f>
        <v>Yes</v>
      </c>
      <c r="F55" s="54" t="s">
        <v>43</v>
      </c>
      <c r="G55" s="99">
        <v>42698</v>
      </c>
      <c r="H55" s="51">
        <f t="shared" ref="H55:H59" si="0">DATEDIF(G55, DATE(2026,4,12), "Y")</f>
        <v>9</v>
      </c>
      <c r="I55" s="54">
        <f>IF(Table47[[#This Row],[Under 13?]]="Yes",
     1 + COUNTIFS(Table47[Under 13?],"Yes",Table47[Top 4 Total],"&gt;"&amp;Table47[[#This Row],[Top 4 Total]]),
     ""
)</f>
        <v>9</v>
      </c>
      <c r="J55" s="54" t="str">
        <f>IF(Table47[[#This Row],[Under 15?]]="Yes",
     1 + COUNTIFS(Table47[Under 15?],"Yes",Table47[Top 4 Total],"&gt;"&amp;Table47[[#This Row],[Top 4 Total]]),
     ""
)</f>
        <v/>
      </c>
      <c r="K55" s="54">
        <f>IF(Table47[[#This Row],[Under 17?]]="Yes",
     1 + COUNTIFS(Table47[Under 17?],"Yes",Table47[Top 4 Total],"&gt;"&amp;Table47[[#This Row],[Top 4 Total]]),
     ""
)</f>
        <v>28</v>
      </c>
      <c r="L55" s="54">
        <f>IF(Table47[[#This Row],[Under 19?]]="Yes",
     1 + COUNTIFS(Table47[Under 19?],"Yes",Table47[Top 4 Total],"&gt;"&amp;Table47[[#This Row],[Top 4 Total]]),
     ""
)</f>
        <v>37</v>
      </c>
      <c r="M55" s="52" cm="1">
        <f t="array" ref="M55">SUM(LARGE((O55,Q55,S55,U55,W55,Y55,AA55,AC55,AE55,AG55,AI55),{1,2,3,4}))</f>
        <v>10</v>
      </c>
      <c r="N55" s="65" t="s">
        <v>110</v>
      </c>
      <c r="O55" s="59">
        <f>VLOOKUP(N55, $AN$22:$AO$26, 2, FALSE)</f>
        <v>0</v>
      </c>
      <c r="P55" s="65" t="s">
        <v>110</v>
      </c>
      <c r="Q55" s="59" t="str">
        <f>VLOOKUP(P55, $AK$22:$AL$42, 2, FALSE)</f>
        <v>0</v>
      </c>
      <c r="R55" s="65" t="s">
        <v>110</v>
      </c>
      <c r="S55" s="59" t="str">
        <f>VLOOKUP(R55, $AK$22:$AL$42, 2, FALSE)</f>
        <v>0</v>
      </c>
      <c r="T55" s="65" t="s">
        <v>110</v>
      </c>
      <c r="U55" s="59" t="str">
        <f>VLOOKUP(T55, $AQ$22:$AR$52, 2, FALSE)</f>
        <v>0</v>
      </c>
      <c r="V55" s="65" t="s">
        <v>110</v>
      </c>
      <c r="W55" s="59">
        <f>VLOOKUP(V55, $AN$22:$AO$26, 2, FALSE)</f>
        <v>0</v>
      </c>
      <c r="X55" s="65" t="s">
        <v>136</v>
      </c>
      <c r="Y55" s="59">
        <f>VLOOKUP(X55, $AQ$22:$AR$52, 2, FALSE)</f>
        <v>10</v>
      </c>
      <c r="Z55" s="65" t="s">
        <v>110</v>
      </c>
      <c r="AA55" s="59" t="str">
        <f>VLOOKUP(Z55, $AT$22:$AU$57, 2, FALSE)</f>
        <v>0</v>
      </c>
      <c r="AB55" s="42"/>
      <c r="AC55" s="59">
        <v>0</v>
      </c>
      <c r="AD55" s="65" t="s">
        <v>110</v>
      </c>
      <c r="AE55" s="59" t="str">
        <f>VLOOKUP(AD55, $AW$22:$AX$42, 2, FALSE)</f>
        <v>0</v>
      </c>
      <c r="AF55" s="65" t="s">
        <v>110</v>
      </c>
      <c r="AG55" s="59">
        <f>VLOOKUP(AF55, $AZ$22:$BA$26, 2, FALSE)</f>
        <v>0</v>
      </c>
      <c r="AH55" s="65" t="s">
        <v>110</v>
      </c>
      <c r="AI55" s="59">
        <f>VLOOKUP(AH55, $AZ$22:$BA$26, 2, FALSE)</f>
        <v>0</v>
      </c>
      <c r="AJ55" s="4"/>
      <c r="AK55" s="4"/>
      <c r="AL55"/>
      <c r="AM55"/>
      <c r="AN55" s="9"/>
      <c r="AO55" s="9"/>
      <c r="AP55"/>
      <c r="AQ55"/>
      <c r="AR55"/>
      <c r="AS55"/>
      <c r="AT55" s="9" t="s">
        <v>166</v>
      </c>
      <c r="AU55" s="9">
        <v>3000</v>
      </c>
      <c r="AV55"/>
      <c r="AW55" s="9"/>
      <c r="AX55" s="9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</row>
    <row r="56" spans="1:104" s="2" customFormat="1">
      <c r="A56" s="11">
        <v>53</v>
      </c>
      <c r="B56" s="48" t="str">
        <f>IF(OR(H56="",H56&gt;=19),"No","Yes")</f>
        <v>Yes</v>
      </c>
      <c r="C56" s="48" t="str">
        <f>IF(OR(H56="",H56&gt;=17),"No","Yes")</f>
        <v>Yes</v>
      </c>
      <c r="D56" s="61" t="str">
        <f>IF(OR(H56=13, H56=14), "Yes", "No")</f>
        <v>No</v>
      </c>
      <c r="E56" s="48" t="str">
        <f>IF(OR(H56="",H56&gt;=13),"No","Yes")</f>
        <v>Yes</v>
      </c>
      <c r="F56" s="54" t="s">
        <v>21</v>
      </c>
      <c r="G56" s="99">
        <v>42581</v>
      </c>
      <c r="H56" s="51">
        <f t="shared" si="0"/>
        <v>9</v>
      </c>
      <c r="I56" s="54">
        <f>IF(Table47[[#This Row],[Under 13?]]="Yes",
     1 + COUNTIFS(Table47[Under 13?],"Yes",Table47[Top 4 Total],"&gt;"&amp;Table47[[#This Row],[Top 4 Total]]),
     ""
)</f>
        <v>3</v>
      </c>
      <c r="J56" s="54" t="str">
        <f>IF(Table47[[#This Row],[Under 15?]]="Yes",
     1 + COUNTIFS(Table47[Under 15?],"Yes",Table47[Top 4 Total],"&gt;"&amp;Table47[[#This Row],[Top 4 Total]]),
     ""
)</f>
        <v/>
      </c>
      <c r="K56" s="54">
        <f>IF(Table47[[#This Row],[Under 17?]]="Yes",
     1 + COUNTIFS(Table47[Under 17?],"Yes",Table47[Top 4 Total],"&gt;"&amp;Table47[[#This Row],[Top 4 Total]]),
     ""
)</f>
        <v>22</v>
      </c>
      <c r="L56" s="54">
        <f>IF(Table47[[#This Row],[Under 19?]]="Yes",
     1 + COUNTIFS(Table47[Under 19?],"Yes",Table47[Top 4 Total],"&gt;"&amp;Table47[[#This Row],[Top 4 Total]]),
     ""
)</f>
        <v>31</v>
      </c>
      <c r="M56" s="52" cm="1">
        <f t="array" ref="M56">SUM(LARGE((O56,Q56,S56,U56,W56,Y56,AA56,AC56,AE56,AG56,AI56),{1,2,3,4}))</f>
        <v>40</v>
      </c>
      <c r="N56" s="65" t="s">
        <v>110</v>
      </c>
      <c r="O56" s="59">
        <f>VLOOKUP(N56, $AN$22:$AO$26, 2, FALSE)</f>
        <v>0</v>
      </c>
      <c r="P56" s="65" t="s">
        <v>110</v>
      </c>
      <c r="Q56" s="59" t="str">
        <f>VLOOKUP(P56, $AK$22:$AL$42, 2, FALSE)</f>
        <v>0</v>
      </c>
      <c r="R56" s="65" t="s">
        <v>110</v>
      </c>
      <c r="S56" s="59" t="str">
        <f>VLOOKUP(R56, $AK$22:$AL$42, 2, FALSE)</f>
        <v>0</v>
      </c>
      <c r="T56" s="65" t="s">
        <v>110</v>
      </c>
      <c r="U56" s="59" t="str">
        <f>VLOOKUP(T56, $AQ$22:$AR$52, 2, FALSE)</f>
        <v>0</v>
      </c>
      <c r="V56" s="65" t="s">
        <v>110</v>
      </c>
      <c r="W56" s="59">
        <f>VLOOKUP(V56, $AN$22:$AO$26, 2, FALSE)</f>
        <v>0</v>
      </c>
      <c r="X56" s="65" t="s">
        <v>143</v>
      </c>
      <c r="Y56" s="59">
        <f>VLOOKUP(X56, $AQ$22:$AR$52, 2, FALSE)</f>
        <v>40</v>
      </c>
      <c r="Z56" s="65" t="s">
        <v>110</v>
      </c>
      <c r="AA56" s="59" t="str">
        <f>VLOOKUP(Z56, $AT$22:$AU$57, 2, FALSE)</f>
        <v>0</v>
      </c>
      <c r="AB56" s="42"/>
      <c r="AC56" s="59">
        <v>0</v>
      </c>
      <c r="AD56" s="65" t="s">
        <v>110</v>
      </c>
      <c r="AE56" s="59" t="str">
        <f>VLOOKUP(AD56, $AW$22:$AX$42, 2, FALSE)</f>
        <v>0</v>
      </c>
      <c r="AF56" s="65" t="s">
        <v>110</v>
      </c>
      <c r="AG56" s="59">
        <f>VLOOKUP(AF56, $AZ$22:$BA$26, 2, FALSE)</f>
        <v>0</v>
      </c>
      <c r="AH56" s="65" t="s">
        <v>110</v>
      </c>
      <c r="AI56" s="59">
        <f>VLOOKUP(AH56, $AZ$22:$BA$26, 2, FALSE)</f>
        <v>0</v>
      </c>
      <c r="AJ56" s="4"/>
      <c r="AK56" s="4"/>
      <c r="AL56"/>
      <c r="AM56"/>
      <c r="AN56" s="9"/>
      <c r="AO56" s="9"/>
      <c r="AP56"/>
      <c r="AQ56"/>
      <c r="AR56"/>
      <c r="AS56"/>
      <c r="AT56" s="9" t="s">
        <v>150</v>
      </c>
      <c r="AU56" s="9">
        <v>4000</v>
      </c>
      <c r="AV56"/>
      <c r="AW56" s="9"/>
      <c r="AX56" s="9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</row>
    <row r="57" spans="1:104" s="2" customFormat="1">
      <c r="A57" s="11">
        <v>54</v>
      </c>
      <c r="B57" s="48" t="str">
        <f>IF(OR(H57="",H57&gt;=19),"No","Yes")</f>
        <v>Yes</v>
      </c>
      <c r="C57" s="48" t="str">
        <f>IF(OR(H57="",H57&gt;=17),"No","Yes")</f>
        <v>Yes</v>
      </c>
      <c r="D57" s="61" t="str">
        <f>IF(OR(H57=13, H57=14), "Yes", "No")</f>
        <v>No</v>
      </c>
      <c r="E57" s="48" t="str">
        <f>IF(OR(H57="",H57&gt;=13),"No","Yes")</f>
        <v>Yes</v>
      </c>
      <c r="F57" s="54" t="s">
        <v>30</v>
      </c>
      <c r="G57" s="99">
        <v>42276</v>
      </c>
      <c r="H57" s="51">
        <f t="shared" si="0"/>
        <v>10</v>
      </c>
      <c r="I57" s="54">
        <f>IF(Table47[[#This Row],[Under 13?]]="Yes",
     1 + COUNTIFS(Table47[Under 13?],"Yes",Table47[Top 4 Total],"&gt;"&amp;Table47[[#This Row],[Top 4 Total]]),
     ""
)</f>
        <v>6</v>
      </c>
      <c r="J57" s="54" t="str">
        <f>IF(Table47[[#This Row],[Under 15?]]="Yes",
     1 + COUNTIFS(Table47[Under 15?],"Yes",Table47[Top 4 Total],"&gt;"&amp;Table47[[#This Row],[Top 4 Total]]),
     ""
)</f>
        <v/>
      </c>
      <c r="K57" s="54">
        <f>IF(Table47[[#This Row],[Under 17?]]="Yes",
     1 + COUNTIFS(Table47[Under 17?],"Yes",Table47[Top 4 Total],"&gt;"&amp;Table47[[#This Row],[Top 4 Total]]),
     ""
)</f>
        <v>25</v>
      </c>
      <c r="L57" s="54">
        <f>IF(Table47[[#This Row],[Under 19?]]="Yes",
     1 + COUNTIFS(Table47[Under 19?],"Yes",Table47[Top 4 Total],"&gt;"&amp;Table47[[#This Row],[Top 4 Total]]),
     ""
)</f>
        <v>34</v>
      </c>
      <c r="M57" s="52" cm="1">
        <f t="array" ref="M57">SUM(LARGE((O57,Q57,S57,U57,W57,Y57,AA57,AC57,AE57,AG57,AI57),{1,2,3,4}))</f>
        <v>20</v>
      </c>
      <c r="N57" s="65" t="s">
        <v>110</v>
      </c>
      <c r="O57" s="59">
        <f>VLOOKUP(N57, $AN$22:$AO$26, 2, FALSE)</f>
        <v>0</v>
      </c>
      <c r="P57" s="65" t="s">
        <v>110</v>
      </c>
      <c r="Q57" s="59" t="str">
        <f>VLOOKUP(P57, $AK$22:$AL$42, 2, FALSE)</f>
        <v>0</v>
      </c>
      <c r="R57" s="65" t="s">
        <v>110</v>
      </c>
      <c r="S57" s="59" t="str">
        <f>VLOOKUP(R57, $AK$22:$AL$42, 2, FALSE)</f>
        <v>0</v>
      </c>
      <c r="T57" s="65" t="s">
        <v>110</v>
      </c>
      <c r="U57" s="59" t="str">
        <f>VLOOKUP(T57, $AQ$22:$AR$52, 2, FALSE)</f>
        <v>0</v>
      </c>
      <c r="V57" s="65" t="s">
        <v>110</v>
      </c>
      <c r="W57" s="59">
        <f>VLOOKUP(V57, $AN$22:$AO$26, 2, FALSE)</f>
        <v>0</v>
      </c>
      <c r="X57" s="65" t="s">
        <v>139</v>
      </c>
      <c r="Y57" s="59">
        <f>VLOOKUP(X57, $AQ$22:$AR$52, 2, FALSE)</f>
        <v>20</v>
      </c>
      <c r="Z57" s="65" t="s">
        <v>110</v>
      </c>
      <c r="AA57" s="59" t="str">
        <f>VLOOKUP(Z57, $AT$22:$AU$57, 2, FALSE)</f>
        <v>0</v>
      </c>
      <c r="AB57" s="42"/>
      <c r="AC57" s="59">
        <v>0</v>
      </c>
      <c r="AD57" s="65" t="s">
        <v>110</v>
      </c>
      <c r="AE57" s="59" t="str">
        <f>VLOOKUP(AD57, $AW$22:$AX$42, 2, FALSE)</f>
        <v>0</v>
      </c>
      <c r="AF57" s="65" t="s">
        <v>110</v>
      </c>
      <c r="AG57" s="59">
        <f>VLOOKUP(AF57, $AZ$22:$BA$26, 2, FALSE)</f>
        <v>0</v>
      </c>
      <c r="AH57" s="65" t="s">
        <v>110</v>
      </c>
      <c r="AI57" s="59">
        <f>VLOOKUP(AH57, $AZ$22:$BA$26, 2, FALSE)</f>
        <v>0</v>
      </c>
      <c r="AJ57" s="4"/>
      <c r="AK57" s="4"/>
      <c r="AL57"/>
      <c r="AM57"/>
      <c r="AN57" s="9"/>
      <c r="AO57" s="9"/>
      <c r="AP57"/>
      <c r="AQ57"/>
      <c r="AR57"/>
      <c r="AS57"/>
      <c r="AT57" s="9" t="s">
        <v>151</v>
      </c>
      <c r="AU57" s="9">
        <v>5000</v>
      </c>
      <c r="AV57"/>
      <c r="AW57" s="9"/>
      <c r="AX57" s="9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</row>
    <row r="58" spans="1:104" s="2" customFormat="1">
      <c r="A58" s="11">
        <v>55</v>
      </c>
      <c r="B58" s="48" t="str">
        <f>IF(OR(H58="",H58&gt;=19),"No","Yes")</f>
        <v>Yes</v>
      </c>
      <c r="C58" s="48" t="str">
        <f>IF(OR(H58="",H58&gt;=17),"No","Yes")</f>
        <v>Yes</v>
      </c>
      <c r="D58" s="61" t="str">
        <f>IF(OR(H58=13, H58=14), "Yes", "No")</f>
        <v>No</v>
      </c>
      <c r="E58" s="48" t="str">
        <f>IF(OR(H58="",H58&gt;=13),"No","Yes")</f>
        <v>Yes</v>
      </c>
      <c r="F58" s="54" t="s">
        <v>39</v>
      </c>
      <c r="G58" s="99">
        <v>42077</v>
      </c>
      <c r="H58" s="51">
        <f t="shared" si="0"/>
        <v>11</v>
      </c>
      <c r="I58" s="54">
        <f>IF(Table47[[#This Row],[Under 13?]]="Yes",
     1 + COUNTIFS(Table47[Under 13?],"Yes",Table47[Top 4 Total],"&gt;"&amp;Table47[[#This Row],[Top 4 Total]]),
     ""
)</f>
        <v>9</v>
      </c>
      <c r="J58" s="54" t="str">
        <f>IF(Table47[[#This Row],[Under 15?]]="Yes",
     1 + COUNTIFS(Table47[Under 15?],"Yes",Table47[Top 4 Total],"&gt;"&amp;Table47[[#This Row],[Top 4 Total]]),
     ""
)</f>
        <v/>
      </c>
      <c r="K58" s="54">
        <f>IF(Table47[[#This Row],[Under 17?]]="Yes",
     1 + COUNTIFS(Table47[Under 17?],"Yes",Table47[Top 4 Total],"&gt;"&amp;Table47[[#This Row],[Top 4 Total]]),
     ""
)</f>
        <v>28</v>
      </c>
      <c r="L58" s="54">
        <f>IF(Table47[[#This Row],[Under 19?]]="Yes",
     1 + COUNTIFS(Table47[Under 19?],"Yes",Table47[Top 4 Total],"&gt;"&amp;Table47[[#This Row],[Top 4 Total]]),
     ""
)</f>
        <v>37</v>
      </c>
      <c r="M58" s="52" cm="1">
        <f t="array" ref="M58">SUM(LARGE((O58,Q58,S58,U58,W58,Y58,AA58,AC58,AE58,AG58,AI58),{1,2,3,4}))</f>
        <v>10</v>
      </c>
      <c r="N58" s="65" t="s">
        <v>110</v>
      </c>
      <c r="O58" s="59">
        <f>VLOOKUP(N58, $AN$22:$AO$26, 2, FALSE)</f>
        <v>0</v>
      </c>
      <c r="P58" s="65" t="s">
        <v>110</v>
      </c>
      <c r="Q58" s="59" t="str">
        <f>VLOOKUP(P58, $AK$22:$AL$42, 2, FALSE)</f>
        <v>0</v>
      </c>
      <c r="R58" s="65" t="s">
        <v>110</v>
      </c>
      <c r="S58" s="59" t="str">
        <f>VLOOKUP(R58, $AK$22:$AL$42, 2, FALSE)</f>
        <v>0</v>
      </c>
      <c r="T58" s="65" t="s">
        <v>110</v>
      </c>
      <c r="U58" s="59" t="str">
        <f>VLOOKUP(T58, $AQ$22:$AR$52, 2, FALSE)</f>
        <v>0</v>
      </c>
      <c r="V58" s="65" t="s">
        <v>110</v>
      </c>
      <c r="W58" s="59">
        <f>VLOOKUP(V58, $AN$22:$AO$26, 2, FALSE)</f>
        <v>0</v>
      </c>
      <c r="X58" s="65" t="s">
        <v>136</v>
      </c>
      <c r="Y58" s="59">
        <f>VLOOKUP(X58, $AQ$22:$AR$52, 2, FALSE)</f>
        <v>10</v>
      </c>
      <c r="Z58" s="65" t="s">
        <v>110</v>
      </c>
      <c r="AA58" s="59" t="str">
        <f>VLOOKUP(Z58, $AT$22:$AU$57, 2, FALSE)</f>
        <v>0</v>
      </c>
      <c r="AB58" s="42"/>
      <c r="AC58" s="59">
        <v>0</v>
      </c>
      <c r="AD58" s="65" t="s">
        <v>110</v>
      </c>
      <c r="AE58" s="59" t="str">
        <f>VLOOKUP(AD58, $AW$22:$AX$42, 2, FALSE)</f>
        <v>0</v>
      </c>
      <c r="AF58" s="65" t="s">
        <v>110</v>
      </c>
      <c r="AG58" s="59">
        <f>VLOOKUP(AF58, $AZ$22:$BA$26, 2, FALSE)</f>
        <v>0</v>
      </c>
      <c r="AH58" s="65" t="s">
        <v>110</v>
      </c>
      <c r="AI58" s="59">
        <f>VLOOKUP(AH58, $AZ$22:$BA$26, 2, FALSE)</f>
        <v>0</v>
      </c>
      <c r="AJ58" s="4"/>
      <c r="AK58" s="4"/>
      <c r="AL58"/>
      <c r="AM58"/>
      <c r="AN58" s="9"/>
      <c r="AO58" s="9"/>
      <c r="AP58"/>
      <c r="AQ58"/>
      <c r="AR58"/>
      <c r="AS58"/>
      <c r="AT58" s="9"/>
      <c r="AU58" s="9"/>
      <c r="AV58"/>
      <c r="AW58" s="9"/>
      <c r="AX58" s="9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</row>
    <row r="59" spans="1:104" s="2" customFormat="1">
      <c r="A59" s="11">
        <v>56</v>
      </c>
      <c r="B59" s="48" t="str">
        <f>IF(OR(H59="",H59&gt;=19),"No","Yes")</f>
        <v>Yes</v>
      </c>
      <c r="C59" s="48" t="str">
        <f>IF(OR(H59="",H59&gt;=17),"No","Yes")</f>
        <v>Yes</v>
      </c>
      <c r="D59" s="61" t="str">
        <f>IF(OR(H59=13, H59=14), "Yes", "No")</f>
        <v>No</v>
      </c>
      <c r="E59" s="48" t="str">
        <f>IF(OR(H59="",H59&gt;=13),"No","Yes")</f>
        <v>Yes</v>
      </c>
      <c r="F59" s="51" t="s">
        <v>44</v>
      </c>
      <c r="G59" s="53">
        <v>42223</v>
      </c>
      <c r="H59" s="51">
        <f t="shared" si="0"/>
        <v>10</v>
      </c>
      <c r="I59" s="54">
        <f>IF(Table47[[#This Row],[Under 13?]]="Yes",
     1 + COUNTIFS(Table47[Under 13?],"Yes",Table47[Top 4 Total],"&gt;"&amp;Table47[[#This Row],[Top 4 Total]]),
     ""
)</f>
        <v>9</v>
      </c>
      <c r="J59" s="54" t="str">
        <f>IF(Table47[[#This Row],[Under 15?]]="Yes",
     1 + COUNTIFS(Table47[Under 15?],"Yes",Table47[Top 4 Total],"&gt;"&amp;Table47[[#This Row],[Top 4 Total]]),
     ""
)</f>
        <v/>
      </c>
      <c r="K59" s="54">
        <f>IF(Table47[[#This Row],[Under 17?]]="Yes",
     1 + COUNTIFS(Table47[Under 17?],"Yes",Table47[Top 4 Total],"&gt;"&amp;Table47[[#This Row],[Top 4 Total]]),
     ""
)</f>
        <v>28</v>
      </c>
      <c r="L59" s="54">
        <f>IF(Table47[[#This Row],[Under 19?]]="Yes",
     1 + COUNTIFS(Table47[Under 19?],"Yes",Table47[Top 4 Total],"&gt;"&amp;Table47[[#This Row],[Top 4 Total]]),
     ""
)</f>
        <v>37</v>
      </c>
      <c r="M59" s="52" cm="1">
        <f t="array" ref="M59">SUM(LARGE((O59,Q59,S59,U59,W59,Y59,AA59,AC59,AE59,AG59,AI59),{1,2,3,4}))</f>
        <v>10</v>
      </c>
      <c r="N59" s="65" t="s">
        <v>110</v>
      </c>
      <c r="O59" s="59">
        <f>VLOOKUP(N59, $AN$22:$AO$26, 2, FALSE)</f>
        <v>0</v>
      </c>
      <c r="P59" s="65" t="s">
        <v>110</v>
      </c>
      <c r="Q59" s="59" t="str">
        <f>VLOOKUP(P59, $AK$22:$AL$42, 2, FALSE)</f>
        <v>0</v>
      </c>
      <c r="R59" s="65" t="s">
        <v>110</v>
      </c>
      <c r="S59" s="59" t="str">
        <f>VLOOKUP(R59, $AK$22:$AL$42, 2, FALSE)</f>
        <v>0</v>
      </c>
      <c r="T59" s="65" t="s">
        <v>110</v>
      </c>
      <c r="U59" s="59" t="str">
        <f>VLOOKUP(T59, $AQ$22:$AR$52, 2, FALSE)</f>
        <v>0</v>
      </c>
      <c r="V59" s="65" t="s">
        <v>110</v>
      </c>
      <c r="W59" s="59">
        <f>VLOOKUP(V59, $AN$22:$AO$26, 2, FALSE)</f>
        <v>0</v>
      </c>
      <c r="X59" s="65" t="s">
        <v>136</v>
      </c>
      <c r="Y59" s="59">
        <f>VLOOKUP(X59, $AQ$22:$AR$52, 2, FALSE)</f>
        <v>10</v>
      </c>
      <c r="Z59" s="65" t="s">
        <v>110</v>
      </c>
      <c r="AA59" s="59" t="str">
        <f>VLOOKUP(Z59, $AT$22:$AU$57, 2, FALSE)</f>
        <v>0</v>
      </c>
      <c r="AB59" s="85"/>
      <c r="AC59" s="59">
        <v>0</v>
      </c>
      <c r="AD59" s="65" t="s">
        <v>110</v>
      </c>
      <c r="AE59" s="59" t="str">
        <f>VLOOKUP(AD59, $AW$22:$AX$42, 2, FALSE)</f>
        <v>0</v>
      </c>
      <c r="AF59" s="65" t="s">
        <v>110</v>
      </c>
      <c r="AG59" s="59">
        <f>VLOOKUP(AF59, $AZ$22:$BA$26, 2, FALSE)</f>
        <v>0</v>
      </c>
      <c r="AH59" s="65" t="s">
        <v>110</v>
      </c>
      <c r="AI59" s="59">
        <f>VLOOKUP(AH59, $AZ$22:$BA$26, 2, FALSE)</f>
        <v>0</v>
      </c>
      <c r="AJ59" s="4"/>
      <c r="AK59" s="4"/>
      <c r="AL59"/>
      <c r="AM59"/>
      <c r="AN59" s="9"/>
      <c r="AO59" s="9"/>
      <c r="AP59"/>
      <c r="AQ59"/>
      <c r="AR59"/>
      <c r="AS59"/>
      <c r="AT59" s="9"/>
      <c r="AU59" s="9"/>
      <c r="AV59"/>
      <c r="AW59" s="9"/>
      <c r="AX59" s="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</row>
    <row r="60" spans="1:104" s="2" customFormat="1">
      <c r="A60" s="11">
        <v>57</v>
      </c>
      <c r="B60" s="48" t="str">
        <f>IF(OR(H60="",H60&gt;=19),"No","Yes")</f>
        <v>No</v>
      </c>
      <c r="C60" s="48" t="str">
        <f>IF(OR(H60="",H60&gt;=17),"No","Yes")</f>
        <v>No</v>
      </c>
      <c r="D60" s="61" t="str">
        <f>IF(OR(H60=13, H60=14), "Yes", "No")</f>
        <v>No</v>
      </c>
      <c r="E60" s="48" t="str">
        <f>IF(OR(H60="",H60&gt;=13),"No","Yes")</f>
        <v>No</v>
      </c>
      <c r="F60" s="51"/>
      <c r="G60" s="51"/>
      <c r="H60" s="54" t="str">
        <f>IF(F60="","",VLOOKUP(F60,#REF!,4,FALSE))</f>
        <v/>
      </c>
      <c r="I60" s="54" t="str">
        <f>IF(Table47[[#This Row],[Under 13?]]="Yes",
     1 + COUNTIFS(Table47[Under 13?],"Yes",Table47[Top 4 Total],"&gt;"&amp;Table47[[#This Row],[Top 4 Total]]),
     ""
)</f>
        <v/>
      </c>
      <c r="J60" s="54" t="str">
        <f>IF(Table47[[#This Row],[Under 15?]]="Yes",
     1 + COUNTIFS(Table47[Under 15?],"Yes",Table47[Top 4 Total],"&gt;"&amp;Table47[[#This Row],[Top 4 Total]]),
     ""
)</f>
        <v/>
      </c>
      <c r="K60" s="54" t="str">
        <f>IF(Table47[[#This Row],[Under 17?]]="Yes",
     1 + COUNTIFS(Table47[Under 17?],"Yes",Table47[Top 4 Total],"&gt;"&amp;Table47[[#This Row],[Top 4 Total]]),
     ""
)</f>
        <v/>
      </c>
      <c r="L60" s="54" t="str">
        <f>IF(Table47[[#This Row],[Under 19?]]="Yes",
     1 + COUNTIFS(Table47[Under 19?],"Yes",Table47[Top 4 Total],"&gt;"&amp;Table47[[#This Row],[Top 4 Total]]),
     ""
)</f>
        <v/>
      </c>
      <c r="M60" s="52" cm="1">
        <f t="array" ref="M60">SUM(LARGE((O60,Q60,S60,U60,W60,Y60,AA60,AC60,AE60,AG60,AI60),{1,2,3,4}))</f>
        <v>0</v>
      </c>
      <c r="N60" s="65" t="s">
        <v>110</v>
      </c>
      <c r="O60" s="59">
        <f>VLOOKUP(N60, $AN$22:$AO$26, 2, FALSE)</f>
        <v>0</v>
      </c>
      <c r="P60" s="65" t="s">
        <v>110</v>
      </c>
      <c r="Q60" s="59" t="str">
        <f>VLOOKUP(P60, $AK$22:$AL$42, 2, FALSE)</f>
        <v>0</v>
      </c>
      <c r="R60" s="65" t="s">
        <v>110</v>
      </c>
      <c r="S60" s="59" t="str">
        <f>VLOOKUP(R60, $AK$22:$AL$42, 2, FALSE)</f>
        <v>0</v>
      </c>
      <c r="T60" s="65" t="s">
        <v>110</v>
      </c>
      <c r="U60" s="59" t="str">
        <f>VLOOKUP(T60, $AQ$22:$AR$52, 2, FALSE)</f>
        <v>0</v>
      </c>
      <c r="V60" s="65" t="s">
        <v>110</v>
      </c>
      <c r="W60" s="59">
        <f>VLOOKUP(V60, $AN$22:$AO$26, 2, FALSE)</f>
        <v>0</v>
      </c>
      <c r="X60" s="65" t="s">
        <v>110</v>
      </c>
      <c r="Y60" s="59" t="str">
        <f>VLOOKUP(X60, $AQ$22:$AR$52, 2, FALSE)</f>
        <v>0</v>
      </c>
      <c r="Z60" s="65" t="s">
        <v>110</v>
      </c>
      <c r="AA60" s="59" t="str">
        <f>VLOOKUP(Z60, $AT$22:$AU$57, 2, FALSE)</f>
        <v>0</v>
      </c>
      <c r="AB60" s="85"/>
      <c r="AC60" s="59">
        <v>0</v>
      </c>
      <c r="AD60" s="65" t="s">
        <v>110</v>
      </c>
      <c r="AE60" s="59" t="str">
        <f>VLOOKUP(AD60, $AW$22:$AX$42, 2, FALSE)</f>
        <v>0</v>
      </c>
      <c r="AF60" s="65" t="s">
        <v>110</v>
      </c>
      <c r="AG60" s="59">
        <f>VLOOKUP(AF60, $AZ$22:$BA$26, 2, FALSE)</f>
        <v>0</v>
      </c>
      <c r="AH60" s="65" t="s">
        <v>110</v>
      </c>
      <c r="AI60" s="59">
        <f>VLOOKUP(AH60, $AZ$22:$BA$26, 2, FALSE)</f>
        <v>0</v>
      </c>
      <c r="AJ60" s="4"/>
      <c r="AK60" s="4"/>
      <c r="AL60"/>
      <c r="AM60"/>
      <c r="AN60" s="9"/>
      <c r="AO60" s="9"/>
      <c r="AP60"/>
      <c r="AQ60"/>
      <c r="AR60"/>
      <c r="AS60"/>
      <c r="AT60" s="9"/>
      <c r="AU60" s="9"/>
      <c r="AV60"/>
      <c r="AW60" s="9"/>
      <c r="AX60" s="9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</row>
    <row r="61" spans="1:104" s="2" customFormat="1">
      <c r="A61" s="11">
        <v>58</v>
      </c>
      <c r="B61" s="48" t="str">
        <f>IF(OR(H61="",H61&gt;=19),"No","Yes")</f>
        <v>No</v>
      </c>
      <c r="C61" s="48" t="str">
        <f>IF(OR(H61="",H61&gt;=17),"No","Yes")</f>
        <v>No</v>
      </c>
      <c r="D61" s="61" t="str">
        <f>IF(OR(H61=13, H61=14), "Yes", "No")</f>
        <v>No</v>
      </c>
      <c r="E61" s="48" t="str">
        <f>IF(OR(H61="",H61&gt;=13),"No","Yes")</f>
        <v>No</v>
      </c>
      <c r="F61" s="51"/>
      <c r="G61" s="51"/>
      <c r="H61" s="54" t="str">
        <f>IF(F61="","",VLOOKUP(F61,#REF!,4,FALSE))</f>
        <v/>
      </c>
      <c r="I61" s="54" t="str">
        <f>IF(Table47[[#This Row],[Under 13?]]="Yes",
     1 + COUNTIFS(Table47[Under 13?],"Yes",Table47[Top 4 Total],"&gt;"&amp;Table47[[#This Row],[Top 4 Total]]),
     ""
)</f>
        <v/>
      </c>
      <c r="J61" s="54" t="str">
        <f>IF(Table47[[#This Row],[Under 15?]]="Yes",
     1 + COUNTIFS(Table47[Under 15?],"Yes",Table47[Top 4 Total],"&gt;"&amp;Table47[[#This Row],[Top 4 Total]]),
     ""
)</f>
        <v/>
      </c>
      <c r="K61" s="54" t="str">
        <f>IF(Table47[[#This Row],[Under 17?]]="Yes",
     1 + COUNTIFS(Table47[Under 17?],"Yes",Table47[Top 4 Total],"&gt;"&amp;Table47[[#This Row],[Top 4 Total]]),
     ""
)</f>
        <v/>
      </c>
      <c r="L61" s="54" t="str">
        <f>IF(Table47[[#This Row],[Under 19?]]="Yes",
     1 + COUNTIFS(Table47[Under 19?],"Yes",Table47[Top 4 Total],"&gt;"&amp;Table47[[#This Row],[Top 4 Total]]),
     ""
)</f>
        <v/>
      </c>
      <c r="M61" s="52" cm="1">
        <f t="array" ref="M61">SUM(LARGE((O61,Q61,S61,U61,W61,Y61,AA61,AC61,AE61,AG61,AI61),{1,2,3,4}))</f>
        <v>0</v>
      </c>
      <c r="N61" s="65" t="s">
        <v>110</v>
      </c>
      <c r="O61" s="59">
        <f>VLOOKUP(N61, $AN$22:$AO$26, 2, FALSE)</f>
        <v>0</v>
      </c>
      <c r="P61" s="65" t="s">
        <v>110</v>
      </c>
      <c r="Q61" s="59" t="str">
        <f>VLOOKUP(P61, $AK$22:$AL$42, 2, FALSE)</f>
        <v>0</v>
      </c>
      <c r="R61" s="65" t="s">
        <v>110</v>
      </c>
      <c r="S61" s="59" t="str">
        <f>VLOOKUP(R61, $AK$22:$AL$42, 2, FALSE)</f>
        <v>0</v>
      </c>
      <c r="T61" s="65" t="s">
        <v>110</v>
      </c>
      <c r="U61" s="59" t="str">
        <f>VLOOKUP(T61, $AQ$22:$AR$52, 2, FALSE)</f>
        <v>0</v>
      </c>
      <c r="V61" s="65" t="s">
        <v>110</v>
      </c>
      <c r="W61" s="59">
        <f>VLOOKUP(V61, $AN$22:$AO$26, 2, FALSE)</f>
        <v>0</v>
      </c>
      <c r="X61" s="65" t="s">
        <v>110</v>
      </c>
      <c r="Y61" s="59" t="str">
        <f>VLOOKUP(X61, $AQ$22:$AR$52, 2, FALSE)</f>
        <v>0</v>
      </c>
      <c r="Z61" s="65" t="s">
        <v>110</v>
      </c>
      <c r="AA61" s="59" t="str">
        <f>VLOOKUP(Z61, $AT$22:$AU$57, 2, FALSE)</f>
        <v>0</v>
      </c>
      <c r="AB61" s="85"/>
      <c r="AC61" s="59">
        <v>0</v>
      </c>
      <c r="AD61" s="65" t="s">
        <v>110</v>
      </c>
      <c r="AE61" s="59" t="str">
        <f>VLOOKUP(AD61, $AW$22:$AX$42, 2, FALSE)</f>
        <v>0</v>
      </c>
      <c r="AF61" s="65" t="s">
        <v>110</v>
      </c>
      <c r="AG61" s="59">
        <f>VLOOKUP(AF61, $AZ$22:$BA$26, 2, FALSE)</f>
        <v>0</v>
      </c>
      <c r="AH61" s="65" t="s">
        <v>110</v>
      </c>
      <c r="AI61" s="59">
        <f>VLOOKUP(AH61, $AZ$22:$BA$26, 2, FALSE)</f>
        <v>0</v>
      </c>
      <c r="AJ61" s="4"/>
      <c r="AK61" s="4"/>
      <c r="AL61"/>
      <c r="AM61"/>
      <c r="AN61" s="9"/>
      <c r="AO61" s="9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</row>
    <row r="62" spans="1:104" s="2" customFormat="1">
      <c r="A62" s="11">
        <v>59</v>
      </c>
      <c r="B62" s="48" t="str">
        <f>IF(OR(H62="",H62&gt;=19),"No","Yes")</f>
        <v>No</v>
      </c>
      <c r="C62" s="48" t="str">
        <f>IF(OR(H62="",H62&gt;=17),"No","Yes")</f>
        <v>No</v>
      </c>
      <c r="D62" s="61" t="str">
        <f>IF(OR(H62=13, H62=14), "Yes", "No")</f>
        <v>No</v>
      </c>
      <c r="E62" s="48" t="str">
        <f>IF(OR(H62="",H62&gt;=13),"No","Yes")</f>
        <v>No</v>
      </c>
      <c r="F62" s="51"/>
      <c r="G62" s="51"/>
      <c r="H62" s="54" t="str">
        <f>IF(F62="","",VLOOKUP(F62,#REF!,4,FALSE))</f>
        <v/>
      </c>
      <c r="I62" s="54" t="str">
        <f>IF(Table47[[#This Row],[Under 13?]]="Yes",
     1 + COUNTIFS(Table47[Under 13?],"Yes",Table47[Top 4 Total],"&gt;"&amp;Table47[[#This Row],[Top 4 Total]]),
     ""
)</f>
        <v/>
      </c>
      <c r="J62" s="54" t="str">
        <f>IF(Table47[[#This Row],[Under 15?]]="Yes",
     1 + COUNTIFS(Table47[Under 15?],"Yes",Table47[Top 4 Total],"&gt;"&amp;Table47[[#This Row],[Top 4 Total]]),
     ""
)</f>
        <v/>
      </c>
      <c r="K62" s="54" t="str">
        <f>IF(Table47[[#This Row],[Under 17?]]="Yes",
     1 + COUNTIFS(Table47[Under 17?],"Yes",Table47[Top 4 Total],"&gt;"&amp;Table47[[#This Row],[Top 4 Total]]),
     ""
)</f>
        <v/>
      </c>
      <c r="L62" s="54" t="str">
        <f>IF(Table47[[#This Row],[Under 19?]]="Yes",
     1 + COUNTIFS(Table47[Under 19?],"Yes",Table47[Top 4 Total],"&gt;"&amp;Table47[[#This Row],[Top 4 Total]]),
     ""
)</f>
        <v/>
      </c>
      <c r="M62" s="52" cm="1">
        <f t="array" ref="M62">SUM(LARGE((O62,Q62,S62,U62,W62,Y62,AA62,AC62,AE62,AG62,AI62),{1,2,3,4}))</f>
        <v>0</v>
      </c>
      <c r="N62" s="65" t="s">
        <v>110</v>
      </c>
      <c r="O62" s="59">
        <f>VLOOKUP(N62, $AN$22:$AO$26, 2, FALSE)</f>
        <v>0</v>
      </c>
      <c r="P62" s="65" t="s">
        <v>110</v>
      </c>
      <c r="Q62" s="59" t="str">
        <f>VLOOKUP(P62, $AK$22:$AL$42, 2, FALSE)</f>
        <v>0</v>
      </c>
      <c r="R62" s="65" t="s">
        <v>110</v>
      </c>
      <c r="S62" s="59" t="str">
        <f>VLOOKUP(R62, $AK$22:$AL$42, 2, FALSE)</f>
        <v>0</v>
      </c>
      <c r="T62" s="65" t="s">
        <v>110</v>
      </c>
      <c r="U62" s="59" t="str">
        <f>VLOOKUP(T62, $AQ$22:$AR$52, 2, FALSE)</f>
        <v>0</v>
      </c>
      <c r="V62" s="65" t="s">
        <v>110</v>
      </c>
      <c r="W62" s="59">
        <f>VLOOKUP(V62, $AN$22:$AO$26, 2, FALSE)</f>
        <v>0</v>
      </c>
      <c r="X62" s="65" t="s">
        <v>110</v>
      </c>
      <c r="Y62" s="59" t="str">
        <f>VLOOKUP(X62, $AQ$22:$AR$52, 2, FALSE)</f>
        <v>0</v>
      </c>
      <c r="Z62" s="65" t="s">
        <v>110</v>
      </c>
      <c r="AA62" s="59" t="str">
        <f>VLOOKUP(Z62, $AT$22:$AU$57, 2, FALSE)</f>
        <v>0</v>
      </c>
      <c r="AB62" s="85"/>
      <c r="AC62" s="59">
        <v>0</v>
      </c>
      <c r="AD62" s="65" t="s">
        <v>110</v>
      </c>
      <c r="AE62" s="59" t="str">
        <f>VLOOKUP(AD62, $AW$22:$AX$42, 2, FALSE)</f>
        <v>0</v>
      </c>
      <c r="AF62" s="65" t="s">
        <v>110</v>
      </c>
      <c r="AG62" s="59">
        <f>VLOOKUP(AF62, $AZ$22:$BA$26, 2, FALSE)</f>
        <v>0</v>
      </c>
      <c r="AH62" s="65" t="s">
        <v>110</v>
      </c>
      <c r="AI62" s="59">
        <f>VLOOKUP(AH62, $AZ$22:$BA$26, 2, FALSE)</f>
        <v>0</v>
      </c>
      <c r="AJ62" s="4"/>
      <c r="AK62" s="4"/>
      <c r="AL62"/>
      <c r="AM62"/>
      <c r="AN62" s="9"/>
      <c r="AO62" s="9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</row>
    <row r="63" spans="1:104" s="2" customFormat="1">
      <c r="A63" s="11">
        <v>60</v>
      </c>
      <c r="B63" s="48" t="str">
        <f>IF(OR(H63="",H63&gt;=19),"No","Yes")</f>
        <v>No</v>
      </c>
      <c r="C63" s="48" t="str">
        <f>IF(OR(H63="",H63&gt;=17),"No","Yes")</f>
        <v>No</v>
      </c>
      <c r="D63" s="61" t="str">
        <f>IF(OR(H63=13, H63=14), "Yes", "No")</f>
        <v>No</v>
      </c>
      <c r="E63" s="48" t="str">
        <f>IF(OR(H63="",H63&gt;=13),"No","Yes")</f>
        <v>No</v>
      </c>
      <c r="F63" s="51"/>
      <c r="G63" s="51"/>
      <c r="H63" s="54" t="str">
        <f>IF(F63="","",VLOOKUP(F63,#REF!,4,FALSE))</f>
        <v/>
      </c>
      <c r="I63" s="54" t="str">
        <f>IF(Table47[[#This Row],[Under 13?]]="Yes",
     1 + COUNTIFS(Table47[Under 13?],"Yes",Table47[Top 4 Total],"&gt;"&amp;Table47[[#This Row],[Top 4 Total]]),
     ""
)</f>
        <v/>
      </c>
      <c r="J63" s="54" t="str">
        <f>IF(Table47[[#This Row],[Under 15?]]="Yes",
     1 + COUNTIFS(Table47[Under 15?],"Yes",Table47[Top 4 Total],"&gt;"&amp;Table47[[#This Row],[Top 4 Total]]),
     ""
)</f>
        <v/>
      </c>
      <c r="K63" s="54" t="str">
        <f>IF(Table47[[#This Row],[Under 17?]]="Yes",
     1 + COUNTIFS(Table47[Under 17?],"Yes",Table47[Top 4 Total],"&gt;"&amp;Table47[[#This Row],[Top 4 Total]]),
     ""
)</f>
        <v/>
      </c>
      <c r="L63" s="54" t="str">
        <f>IF(Table47[[#This Row],[Under 19?]]="Yes",
     1 + COUNTIFS(Table47[Under 19?],"Yes",Table47[Top 4 Total],"&gt;"&amp;Table47[[#This Row],[Top 4 Total]]),
     ""
)</f>
        <v/>
      </c>
      <c r="M63" s="52" cm="1">
        <f t="array" ref="M63">SUM(LARGE((O63,Q63,S63,U63,W63,Y63,AA63,AC63,AE63,AG63,AI63),{1,2,3,4}))</f>
        <v>0</v>
      </c>
      <c r="N63" s="65" t="s">
        <v>110</v>
      </c>
      <c r="O63" s="59">
        <f>VLOOKUP(N63, $AN$22:$AO$26, 2, FALSE)</f>
        <v>0</v>
      </c>
      <c r="P63" s="65" t="s">
        <v>110</v>
      </c>
      <c r="Q63" s="59" t="str">
        <f>VLOOKUP(P63, $AK$22:$AL$42, 2, FALSE)</f>
        <v>0</v>
      </c>
      <c r="R63" s="65" t="s">
        <v>110</v>
      </c>
      <c r="S63" s="59" t="str">
        <f>VLOOKUP(R63, $AK$22:$AL$42, 2, FALSE)</f>
        <v>0</v>
      </c>
      <c r="T63" s="65" t="s">
        <v>110</v>
      </c>
      <c r="U63" s="59" t="str">
        <f>VLOOKUP(T63, $AQ$22:$AR$52, 2, FALSE)</f>
        <v>0</v>
      </c>
      <c r="V63" s="65" t="s">
        <v>110</v>
      </c>
      <c r="W63" s="59">
        <f>VLOOKUP(V63, $AN$22:$AO$26, 2, FALSE)</f>
        <v>0</v>
      </c>
      <c r="X63" s="65" t="s">
        <v>110</v>
      </c>
      <c r="Y63" s="59" t="str">
        <f>VLOOKUP(X63, $AQ$22:$AR$52, 2, FALSE)</f>
        <v>0</v>
      </c>
      <c r="Z63" s="65" t="s">
        <v>110</v>
      </c>
      <c r="AA63" s="59" t="str">
        <f>VLOOKUP(Z63, $AT$22:$AU$57, 2, FALSE)</f>
        <v>0</v>
      </c>
      <c r="AB63" s="85"/>
      <c r="AC63" s="59">
        <v>0</v>
      </c>
      <c r="AD63" s="65" t="s">
        <v>110</v>
      </c>
      <c r="AE63" s="59" t="str">
        <f>VLOOKUP(AD63, $AW$22:$AX$42, 2, FALSE)</f>
        <v>0</v>
      </c>
      <c r="AF63" s="65" t="s">
        <v>110</v>
      </c>
      <c r="AG63" s="59">
        <f>VLOOKUP(AF63, $AZ$22:$BA$26, 2, FALSE)</f>
        <v>0</v>
      </c>
      <c r="AH63" s="65" t="s">
        <v>110</v>
      </c>
      <c r="AI63" s="59">
        <f>VLOOKUP(AH63, $AZ$22:$BA$26, 2, FALSE)</f>
        <v>0</v>
      </c>
      <c r="AJ63" s="4"/>
      <c r="AK63" s="4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</row>
    <row r="64" spans="1:104" s="2" customFormat="1">
      <c r="A64" s="11">
        <v>61</v>
      </c>
      <c r="B64" s="48" t="str">
        <f>IF(OR(H64="",H64&gt;=19),"No","Yes")</f>
        <v>No</v>
      </c>
      <c r="C64" s="48" t="str">
        <f>IF(OR(H64="",H64&gt;=17),"No","Yes")</f>
        <v>No</v>
      </c>
      <c r="D64" s="61" t="str">
        <f>IF(OR(H64=13, H64=14), "Yes", "No")</f>
        <v>No</v>
      </c>
      <c r="E64" s="48" t="str">
        <f>IF(OR(H64="",H64&gt;=13),"No","Yes")</f>
        <v>No</v>
      </c>
      <c r="F64" s="55"/>
      <c r="G64" s="55"/>
      <c r="H64" s="54" t="str">
        <f>IF(F64="","",VLOOKUP(F64,#REF!,4,FALSE))</f>
        <v/>
      </c>
      <c r="I64" s="54" t="str">
        <f>IF(Table47[[#This Row],[Under 13?]]="Yes",
     1 + COUNTIFS(Table47[Under 13?],"Yes",Table47[Top 4 Total],"&gt;"&amp;Table47[[#This Row],[Top 4 Total]]),
     ""
)</f>
        <v/>
      </c>
      <c r="J64" s="54" t="str">
        <f>IF(Table47[[#This Row],[Under 15?]]="Yes",
     1 + COUNTIFS(Table47[Under 15?],"Yes",Table47[Top 4 Total],"&gt;"&amp;Table47[[#This Row],[Top 4 Total]]),
     ""
)</f>
        <v/>
      </c>
      <c r="K64" s="54" t="str">
        <f>IF(Table47[[#This Row],[Under 17?]]="Yes",
     1 + COUNTIFS(Table47[Under 17?],"Yes",Table47[Top 4 Total],"&gt;"&amp;Table47[[#This Row],[Top 4 Total]]),
     ""
)</f>
        <v/>
      </c>
      <c r="L64" s="54" t="str">
        <f>IF(Table47[[#This Row],[Under 19?]]="Yes",
     1 + COUNTIFS(Table47[Under 19?],"Yes",Table47[Top 4 Total],"&gt;"&amp;Table47[[#This Row],[Top 4 Total]]),
     ""
)</f>
        <v/>
      </c>
      <c r="M64" s="52" cm="1">
        <f t="array" ref="M64">SUM(LARGE((O64,Q64,S64,U64,W64,Y64,AA64,AC64,AE64,AG64,AI64),{1,2,3,4}))</f>
        <v>0</v>
      </c>
      <c r="N64" s="65" t="s">
        <v>110</v>
      </c>
      <c r="O64" s="59">
        <f>VLOOKUP(N64, $AN$22:$AO$26, 2, FALSE)</f>
        <v>0</v>
      </c>
      <c r="P64" s="65" t="s">
        <v>110</v>
      </c>
      <c r="Q64" s="59" t="str">
        <f>VLOOKUP(P64, $AK$22:$AL$42, 2, FALSE)</f>
        <v>0</v>
      </c>
      <c r="R64" s="65" t="s">
        <v>110</v>
      </c>
      <c r="S64" s="59" t="str">
        <f>VLOOKUP(R64, $AK$22:$AL$42, 2, FALSE)</f>
        <v>0</v>
      </c>
      <c r="T64" s="65" t="s">
        <v>110</v>
      </c>
      <c r="U64" s="59" t="str">
        <f>VLOOKUP(T64, $AQ$22:$AR$52, 2, FALSE)</f>
        <v>0</v>
      </c>
      <c r="V64" s="65" t="s">
        <v>110</v>
      </c>
      <c r="W64" s="59">
        <f>VLOOKUP(V64, $AN$22:$AO$26, 2, FALSE)</f>
        <v>0</v>
      </c>
      <c r="X64" s="65" t="s">
        <v>110</v>
      </c>
      <c r="Y64" s="59" t="str">
        <f>VLOOKUP(X64, $AQ$22:$AR$52, 2, FALSE)</f>
        <v>0</v>
      </c>
      <c r="Z64" s="65" t="s">
        <v>110</v>
      </c>
      <c r="AA64" s="59" t="str">
        <f>VLOOKUP(Z64, $AT$22:$AU$57, 2, FALSE)</f>
        <v>0</v>
      </c>
      <c r="AB64" s="42"/>
      <c r="AC64" s="59">
        <v>0</v>
      </c>
      <c r="AD64" s="65" t="s">
        <v>110</v>
      </c>
      <c r="AE64" s="59" t="str">
        <f>VLOOKUP(AD64, $AW$22:$AX$42, 2, FALSE)</f>
        <v>0</v>
      </c>
      <c r="AF64" s="65" t="s">
        <v>110</v>
      </c>
      <c r="AG64" s="59">
        <f>VLOOKUP(AF64, $AZ$22:$BA$26, 2, FALSE)</f>
        <v>0</v>
      </c>
      <c r="AH64" s="65" t="s">
        <v>110</v>
      </c>
      <c r="AI64" s="59">
        <f>VLOOKUP(AH64, $AZ$22:$BA$26, 2, FALSE)</f>
        <v>0</v>
      </c>
      <c r="AJ64" s="4"/>
      <c r="AK64" s="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</row>
    <row r="65" spans="1:104" s="2" customFormat="1">
      <c r="A65" s="11">
        <v>62</v>
      </c>
      <c r="B65" s="48" t="str">
        <f>IF(OR(H65="",H65&gt;=19),"No","Yes")</f>
        <v>No</v>
      </c>
      <c r="C65" s="48" t="str">
        <f>IF(OR(H65="",H65&gt;=17),"No","Yes")</f>
        <v>No</v>
      </c>
      <c r="D65" s="61" t="str">
        <f>IF(OR(H65=13, H65=14), "Yes", "No")</f>
        <v>No</v>
      </c>
      <c r="E65" s="48" t="str">
        <f>IF(OR(H65="",H65&gt;=13),"No","Yes")</f>
        <v>No</v>
      </c>
      <c r="F65" s="55"/>
      <c r="G65" s="55"/>
      <c r="H65" s="54" t="str">
        <f>IF(F65="","",VLOOKUP(F65,#REF!,4,FALSE))</f>
        <v/>
      </c>
      <c r="I65" s="54" t="str">
        <f>IF(Table47[[#This Row],[Under 13?]]="Yes",
     1 + COUNTIFS(Table47[Under 13?],"Yes",Table47[Top 4 Total],"&gt;"&amp;Table47[[#This Row],[Top 4 Total]]),
     ""
)</f>
        <v/>
      </c>
      <c r="J65" s="54" t="str">
        <f>IF(Table47[[#This Row],[Under 15?]]="Yes",
     1 + COUNTIFS(Table47[Under 15?],"Yes",Table47[Top 4 Total],"&gt;"&amp;Table47[[#This Row],[Top 4 Total]]),
     ""
)</f>
        <v/>
      </c>
      <c r="K65" s="54" t="str">
        <f>IF(Table47[[#This Row],[Under 17?]]="Yes",
     1 + COUNTIFS(Table47[Under 17?],"Yes",Table47[Top 4 Total],"&gt;"&amp;Table47[[#This Row],[Top 4 Total]]),
     ""
)</f>
        <v/>
      </c>
      <c r="L65" s="54" t="str">
        <f>IF(Table47[[#This Row],[Under 19?]]="Yes",
     1 + COUNTIFS(Table47[Under 19?],"Yes",Table47[Top 4 Total],"&gt;"&amp;Table47[[#This Row],[Top 4 Total]]),
     ""
)</f>
        <v/>
      </c>
      <c r="M65" s="52" cm="1">
        <f t="array" ref="M65">SUM(LARGE((O65,Q65,S65,U65,W65,Y65,AA65,AC65,AE65,AG65,AI65),{1,2,3,4}))</f>
        <v>0</v>
      </c>
      <c r="N65" s="65" t="s">
        <v>110</v>
      </c>
      <c r="O65" s="59">
        <f>VLOOKUP(N65, $AN$22:$AO$26, 2, FALSE)</f>
        <v>0</v>
      </c>
      <c r="P65" s="65" t="s">
        <v>110</v>
      </c>
      <c r="Q65" s="59" t="str">
        <f>VLOOKUP(P65, $AK$22:$AL$42, 2, FALSE)</f>
        <v>0</v>
      </c>
      <c r="R65" s="65" t="s">
        <v>110</v>
      </c>
      <c r="S65" s="59" t="str">
        <f>VLOOKUP(R65, $AK$22:$AL$42, 2, FALSE)</f>
        <v>0</v>
      </c>
      <c r="T65" s="65" t="s">
        <v>110</v>
      </c>
      <c r="U65" s="59" t="str">
        <f>VLOOKUP(T65, $AQ$22:$AR$52, 2, FALSE)</f>
        <v>0</v>
      </c>
      <c r="V65" s="65" t="s">
        <v>110</v>
      </c>
      <c r="W65" s="59">
        <f>VLOOKUP(V65, $AN$22:$AO$26, 2, FALSE)</f>
        <v>0</v>
      </c>
      <c r="X65" s="65" t="s">
        <v>110</v>
      </c>
      <c r="Y65" s="59" t="str">
        <f>VLOOKUP(X65, $AQ$22:$AR$52, 2, FALSE)</f>
        <v>0</v>
      </c>
      <c r="Z65" s="65" t="s">
        <v>110</v>
      </c>
      <c r="AA65" s="59" t="str">
        <f>VLOOKUP(Z65, $AT$22:$AU$57, 2, FALSE)</f>
        <v>0</v>
      </c>
      <c r="AB65" s="42"/>
      <c r="AC65" s="59">
        <v>0</v>
      </c>
      <c r="AD65" s="65" t="s">
        <v>110</v>
      </c>
      <c r="AE65" s="59" t="str">
        <f>VLOOKUP(AD65, $AW$22:$AX$42, 2, FALSE)</f>
        <v>0</v>
      </c>
      <c r="AF65" s="65" t="s">
        <v>110</v>
      </c>
      <c r="AG65" s="59">
        <f>VLOOKUP(AF65, $AZ$22:$BA$26, 2, FALSE)</f>
        <v>0</v>
      </c>
      <c r="AH65" s="65" t="s">
        <v>110</v>
      </c>
      <c r="AI65" s="59">
        <f>VLOOKUP(AH65, $AZ$22:$BA$26, 2, FALSE)</f>
        <v>0</v>
      </c>
      <c r="AJ65" s="4"/>
      <c r="AK65" s="4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</row>
    <row r="66" spans="1:104" s="2" customFormat="1">
      <c r="A66" s="11">
        <v>63</v>
      </c>
      <c r="B66" s="48" t="str">
        <f>IF(OR(H66="",H66&gt;=19),"No","Yes")</f>
        <v>No</v>
      </c>
      <c r="C66" s="48" t="str">
        <f>IF(OR(H66="",H66&gt;=17),"No","Yes")</f>
        <v>No</v>
      </c>
      <c r="D66" s="61" t="str">
        <f>IF(OR(H66=13, H66=14), "Yes", "No")</f>
        <v>No</v>
      </c>
      <c r="E66" s="48" t="str">
        <f>IF(OR(H66="",H66&gt;=13),"No","Yes")</f>
        <v>No</v>
      </c>
      <c r="F66" s="55"/>
      <c r="G66" s="55"/>
      <c r="H66" s="54" t="str">
        <f>IF(F66="","",VLOOKUP(F66,#REF!,4,FALSE))</f>
        <v/>
      </c>
      <c r="I66" s="54" t="str">
        <f>IF(Table47[[#This Row],[Under 13?]]="Yes",
     1 + COUNTIFS(Table47[Under 13?],"Yes",Table47[Top 4 Total],"&gt;"&amp;Table47[[#This Row],[Top 4 Total]]),
     ""
)</f>
        <v/>
      </c>
      <c r="J66" s="54" t="str">
        <f>IF(Table47[[#This Row],[Under 15?]]="Yes",
     1 + COUNTIFS(Table47[Under 15?],"Yes",Table47[Top 4 Total],"&gt;"&amp;Table47[[#This Row],[Top 4 Total]]),
     ""
)</f>
        <v/>
      </c>
      <c r="K66" s="54" t="str">
        <f>IF(Table47[[#This Row],[Under 17?]]="Yes",
     1 + COUNTIFS(Table47[Under 17?],"Yes",Table47[Top 4 Total],"&gt;"&amp;Table47[[#This Row],[Top 4 Total]]),
     ""
)</f>
        <v/>
      </c>
      <c r="L66" s="54" t="str">
        <f>IF(Table47[[#This Row],[Under 19?]]="Yes",
     1 + COUNTIFS(Table47[Under 19?],"Yes",Table47[Top 4 Total],"&gt;"&amp;Table47[[#This Row],[Top 4 Total]]),
     ""
)</f>
        <v/>
      </c>
      <c r="M66" s="52" cm="1">
        <f t="array" ref="M66">SUM(LARGE((O66,Q66,S66,U66,W66,Y66,AA66,AC66,AE66,AG66,AI66),{1,2,3,4}))</f>
        <v>0</v>
      </c>
      <c r="N66" s="65" t="s">
        <v>110</v>
      </c>
      <c r="O66" s="59">
        <f>VLOOKUP(N66, $AN$22:$AO$26, 2, FALSE)</f>
        <v>0</v>
      </c>
      <c r="P66" s="65" t="s">
        <v>110</v>
      </c>
      <c r="Q66" s="59" t="str">
        <f>VLOOKUP(P66, $AK$22:$AL$42, 2, FALSE)</f>
        <v>0</v>
      </c>
      <c r="R66" s="65" t="s">
        <v>110</v>
      </c>
      <c r="S66" s="59" t="str">
        <f>VLOOKUP(R66, $AK$22:$AL$42, 2, FALSE)</f>
        <v>0</v>
      </c>
      <c r="T66" s="65" t="s">
        <v>110</v>
      </c>
      <c r="U66" s="59" t="str">
        <f>VLOOKUP(T66, $AQ$22:$AR$52, 2, FALSE)</f>
        <v>0</v>
      </c>
      <c r="V66" s="65" t="s">
        <v>110</v>
      </c>
      <c r="W66" s="59">
        <f>VLOOKUP(V66, $AN$22:$AO$26, 2, FALSE)</f>
        <v>0</v>
      </c>
      <c r="X66" s="65" t="s">
        <v>110</v>
      </c>
      <c r="Y66" s="59" t="str">
        <f>VLOOKUP(X66, $AQ$22:$AR$52, 2, FALSE)</f>
        <v>0</v>
      </c>
      <c r="Z66" s="65" t="s">
        <v>110</v>
      </c>
      <c r="AA66" s="59" t="str">
        <f>VLOOKUP(Z66, $AT$22:$AU$57, 2, FALSE)</f>
        <v>0</v>
      </c>
      <c r="AB66" s="42"/>
      <c r="AC66" s="59">
        <v>0</v>
      </c>
      <c r="AD66" s="65" t="s">
        <v>110</v>
      </c>
      <c r="AE66" s="59" t="str">
        <f>VLOOKUP(AD66, $AW$22:$AX$42, 2, FALSE)</f>
        <v>0</v>
      </c>
      <c r="AF66" s="65" t="s">
        <v>110</v>
      </c>
      <c r="AG66" s="59">
        <f>VLOOKUP(AF66, $AZ$22:$BA$26, 2, FALSE)</f>
        <v>0</v>
      </c>
      <c r="AH66" s="65" t="s">
        <v>110</v>
      </c>
      <c r="AI66" s="59">
        <f>VLOOKUP(AH66, $AZ$22:$BA$26, 2, FALSE)</f>
        <v>0</v>
      </c>
      <c r="AJ66" s="4"/>
      <c r="AK66" s="4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</row>
    <row r="67" spans="1:104" s="2" customFormat="1">
      <c r="A67" s="11">
        <v>64</v>
      </c>
      <c r="B67" s="48" t="str">
        <f>IF(OR(H67="",H67&gt;=19),"No","Yes")</f>
        <v>No</v>
      </c>
      <c r="C67" s="48" t="str">
        <f>IF(OR(H67="",H67&gt;=17),"No","Yes")</f>
        <v>No</v>
      </c>
      <c r="D67" s="61" t="str">
        <f>IF(OR(H67=13, H67=14), "Yes", "No")</f>
        <v>No</v>
      </c>
      <c r="E67" s="48" t="str">
        <f>IF(OR(H67="",H67&gt;=13),"No","Yes")</f>
        <v>No</v>
      </c>
      <c r="F67" s="55"/>
      <c r="G67" s="55"/>
      <c r="H67" s="54" t="str">
        <f>IF(F67="","",VLOOKUP(F67,#REF!,4,FALSE))</f>
        <v/>
      </c>
      <c r="I67" s="54" t="str">
        <f>IF(Table47[[#This Row],[Under 13?]]="Yes",
     1 + COUNTIFS(Table47[Under 13?],"Yes",Table47[Top 4 Total],"&gt;"&amp;Table47[[#This Row],[Top 4 Total]]),
     ""
)</f>
        <v/>
      </c>
      <c r="J67" s="54" t="str">
        <f>IF(Table47[[#This Row],[Under 15?]]="Yes",
     1 + COUNTIFS(Table47[Under 15?],"Yes",Table47[Top 4 Total],"&gt;"&amp;Table47[[#This Row],[Top 4 Total]]),
     ""
)</f>
        <v/>
      </c>
      <c r="K67" s="54" t="str">
        <f>IF(Table47[[#This Row],[Under 17?]]="Yes",
     1 + COUNTIFS(Table47[Under 17?],"Yes",Table47[Top 4 Total],"&gt;"&amp;Table47[[#This Row],[Top 4 Total]]),
     ""
)</f>
        <v/>
      </c>
      <c r="L67" s="54" t="str">
        <f>IF(Table47[[#This Row],[Under 19?]]="Yes",
     1 + COUNTIFS(Table47[Under 19?],"Yes",Table47[Top 4 Total],"&gt;"&amp;Table47[[#This Row],[Top 4 Total]]),
     ""
)</f>
        <v/>
      </c>
      <c r="M67" s="52" cm="1">
        <f t="array" ref="M67">SUM(LARGE((O67,Q67,S67,U67,W67,Y67,AA67,AC67,AE67,AG67,AI67),{1,2,3,4}))</f>
        <v>0</v>
      </c>
      <c r="N67" s="65" t="s">
        <v>110</v>
      </c>
      <c r="O67" s="59">
        <f>VLOOKUP(N67, $AN$22:$AO$26, 2, FALSE)</f>
        <v>0</v>
      </c>
      <c r="P67" s="65" t="s">
        <v>110</v>
      </c>
      <c r="Q67" s="59" t="str">
        <f>VLOOKUP(P67, $AK$22:$AL$42, 2, FALSE)</f>
        <v>0</v>
      </c>
      <c r="R67" s="65" t="s">
        <v>110</v>
      </c>
      <c r="S67" s="59" t="str">
        <f>VLOOKUP(R67, $AK$22:$AL$42, 2, FALSE)</f>
        <v>0</v>
      </c>
      <c r="T67" s="65" t="s">
        <v>110</v>
      </c>
      <c r="U67" s="59" t="str">
        <f>VLOOKUP(T67, $AQ$22:$AR$52, 2, FALSE)</f>
        <v>0</v>
      </c>
      <c r="V67" s="65" t="s">
        <v>110</v>
      </c>
      <c r="W67" s="59">
        <f>VLOOKUP(V67, $AN$22:$AO$26, 2, FALSE)</f>
        <v>0</v>
      </c>
      <c r="X67" s="65" t="s">
        <v>110</v>
      </c>
      <c r="Y67" s="59" t="str">
        <f>VLOOKUP(X67, $AQ$22:$AR$52, 2, FALSE)</f>
        <v>0</v>
      </c>
      <c r="Z67" s="65" t="s">
        <v>110</v>
      </c>
      <c r="AA67" s="59" t="str">
        <f>VLOOKUP(Z67, $AT$22:$AU$57, 2, FALSE)</f>
        <v>0</v>
      </c>
      <c r="AB67" s="42"/>
      <c r="AC67" s="59">
        <v>0</v>
      </c>
      <c r="AD67" s="65" t="s">
        <v>110</v>
      </c>
      <c r="AE67" s="59" t="str">
        <f>VLOOKUP(AD67, $AW$22:$AX$42, 2, FALSE)</f>
        <v>0</v>
      </c>
      <c r="AF67" s="65" t="s">
        <v>110</v>
      </c>
      <c r="AG67" s="59">
        <f>VLOOKUP(AF67, $AZ$22:$BA$26, 2, FALSE)</f>
        <v>0</v>
      </c>
      <c r="AH67" s="65" t="s">
        <v>110</v>
      </c>
      <c r="AI67" s="59">
        <f>VLOOKUP(AH67, $AZ$22:$BA$26, 2, FALSE)</f>
        <v>0</v>
      </c>
      <c r="AJ67" s="4"/>
      <c r="AK67" s="4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</row>
    <row r="68" spans="1:104" s="2" customFormat="1">
      <c r="A68" s="11">
        <v>65</v>
      </c>
      <c r="B68" s="48" t="str">
        <f>IF(OR(H68="",H68&gt;=19),"No","Yes")</f>
        <v>No</v>
      </c>
      <c r="C68" s="48" t="str">
        <f>IF(OR(H68="",H68&gt;=17),"No","Yes")</f>
        <v>No</v>
      </c>
      <c r="D68" s="61" t="str">
        <f>IF(OR(H68=13, H68=14), "Yes", "No")</f>
        <v>No</v>
      </c>
      <c r="E68" s="48" t="str">
        <f>IF(OR(H68="",H68&gt;=13),"No","Yes")</f>
        <v>No</v>
      </c>
      <c r="F68" s="55"/>
      <c r="G68" s="55"/>
      <c r="H68" s="54" t="str">
        <f>IF(F68="","",VLOOKUP(F68,#REF!,4,FALSE))</f>
        <v/>
      </c>
      <c r="I68" s="54" t="str">
        <f>IF(Table47[[#This Row],[Under 13?]]="Yes",
     1 + COUNTIFS(Table47[Under 13?],"Yes",Table47[Top 4 Total],"&gt;"&amp;Table47[[#This Row],[Top 4 Total]]),
     ""
)</f>
        <v/>
      </c>
      <c r="J68" s="54" t="str">
        <f>IF(Table47[[#This Row],[Under 15?]]="Yes",
     1 + COUNTIFS(Table47[Under 15?],"Yes",Table47[Top 4 Total],"&gt;"&amp;Table47[[#This Row],[Top 4 Total]]),
     ""
)</f>
        <v/>
      </c>
      <c r="K68" s="54" t="str">
        <f>IF(Table47[[#This Row],[Under 17?]]="Yes",
     1 + COUNTIFS(Table47[Under 17?],"Yes",Table47[Top 4 Total],"&gt;"&amp;Table47[[#This Row],[Top 4 Total]]),
     ""
)</f>
        <v/>
      </c>
      <c r="L68" s="54" t="str">
        <f>IF(Table47[[#This Row],[Under 19?]]="Yes",
     1 + COUNTIFS(Table47[Under 19?],"Yes",Table47[Top 4 Total],"&gt;"&amp;Table47[[#This Row],[Top 4 Total]]),
     ""
)</f>
        <v/>
      </c>
      <c r="M68" s="52" cm="1">
        <f t="array" ref="M68">SUM(LARGE((O68,Q68,S68,U68,W68,Y68,AA68,AC68,AE68,AG68,AI68),{1,2,3,4}))</f>
        <v>0</v>
      </c>
      <c r="N68" s="65" t="s">
        <v>110</v>
      </c>
      <c r="O68" s="59">
        <f>VLOOKUP(N68, $AN$22:$AO$26, 2, FALSE)</f>
        <v>0</v>
      </c>
      <c r="P68" s="65" t="s">
        <v>110</v>
      </c>
      <c r="Q68" s="59" t="str">
        <f>VLOOKUP(P68, $AK$22:$AL$42, 2, FALSE)</f>
        <v>0</v>
      </c>
      <c r="R68" s="65" t="s">
        <v>110</v>
      </c>
      <c r="S68" s="59" t="str">
        <f>VLOOKUP(R68, $AK$22:$AL$42, 2, FALSE)</f>
        <v>0</v>
      </c>
      <c r="T68" s="65" t="s">
        <v>110</v>
      </c>
      <c r="U68" s="59" t="str">
        <f>VLOOKUP(T68, $AQ$22:$AR$52, 2, FALSE)</f>
        <v>0</v>
      </c>
      <c r="V68" s="65" t="s">
        <v>110</v>
      </c>
      <c r="W68" s="59">
        <f>VLOOKUP(V68, $AN$22:$AO$26, 2, FALSE)</f>
        <v>0</v>
      </c>
      <c r="X68" s="65" t="s">
        <v>110</v>
      </c>
      <c r="Y68" s="59" t="str">
        <f>VLOOKUP(X68, $AQ$22:$AR$52, 2, FALSE)</f>
        <v>0</v>
      </c>
      <c r="Z68" s="65" t="s">
        <v>110</v>
      </c>
      <c r="AA68" s="59" t="str">
        <f>VLOOKUP(Z68, $AT$22:$AU$57, 2, FALSE)</f>
        <v>0</v>
      </c>
      <c r="AB68" s="42"/>
      <c r="AC68" s="59">
        <v>0</v>
      </c>
      <c r="AD68" s="65" t="s">
        <v>110</v>
      </c>
      <c r="AE68" s="59" t="str">
        <f>VLOOKUP(AD68, $AW$22:$AX$42, 2, FALSE)</f>
        <v>0</v>
      </c>
      <c r="AF68" s="65" t="s">
        <v>110</v>
      </c>
      <c r="AG68" s="59">
        <f>VLOOKUP(AF68, $AZ$22:$BA$26, 2, FALSE)</f>
        <v>0</v>
      </c>
      <c r="AH68" s="65" t="s">
        <v>110</v>
      </c>
      <c r="AI68" s="59">
        <f>VLOOKUP(AH68, $AZ$22:$BA$26, 2, FALSE)</f>
        <v>0</v>
      </c>
      <c r="AJ68" s="4"/>
      <c r="AK68" s="4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</row>
    <row r="69" spans="1:104" s="2" customFormat="1">
      <c r="A69" s="11">
        <v>66</v>
      </c>
      <c r="B69" s="48" t="str">
        <f>IF(OR(H69="",H69&gt;=19),"No","Yes")</f>
        <v>No</v>
      </c>
      <c r="C69" s="48" t="str">
        <f>IF(OR(H69="",H69&gt;=17),"No","Yes")</f>
        <v>No</v>
      </c>
      <c r="D69" s="61" t="str">
        <f>IF(OR(H69=13, H69=14), "Yes", "No")</f>
        <v>No</v>
      </c>
      <c r="E69" s="48" t="str">
        <f>IF(OR(H69="",H69&gt;=13),"No","Yes")</f>
        <v>No</v>
      </c>
      <c r="F69" s="55"/>
      <c r="G69" s="55"/>
      <c r="H69" s="54" t="str">
        <f>IF(F69="","",VLOOKUP(F69,#REF!,4,FALSE))</f>
        <v/>
      </c>
      <c r="I69" s="54" t="str">
        <f>IF(Table47[[#This Row],[Under 13?]]="Yes",
     1 + COUNTIFS(Table47[Under 13?],"Yes",Table47[Top 4 Total],"&gt;"&amp;Table47[[#This Row],[Top 4 Total]]),
     ""
)</f>
        <v/>
      </c>
      <c r="J69" s="54" t="str">
        <f>IF(Table47[[#This Row],[Under 15?]]="Yes",
     1 + COUNTIFS(Table47[Under 15?],"Yes",Table47[Top 4 Total],"&gt;"&amp;Table47[[#This Row],[Top 4 Total]]),
     ""
)</f>
        <v/>
      </c>
      <c r="K69" s="54" t="str">
        <f>IF(Table47[[#This Row],[Under 17?]]="Yes",
     1 + COUNTIFS(Table47[Under 17?],"Yes",Table47[Top 4 Total],"&gt;"&amp;Table47[[#This Row],[Top 4 Total]]),
     ""
)</f>
        <v/>
      </c>
      <c r="L69" s="54" t="str">
        <f>IF(Table47[[#This Row],[Under 19?]]="Yes",
     1 + COUNTIFS(Table47[Under 19?],"Yes",Table47[Top 4 Total],"&gt;"&amp;Table47[[#This Row],[Top 4 Total]]),
     ""
)</f>
        <v/>
      </c>
      <c r="M69" s="52" cm="1">
        <f t="array" ref="M69">SUM(LARGE((O69,Q69,S69,U69,W69,Y69,AA69,AC69,AE69,AG69,AI69),{1,2,3,4}))</f>
        <v>0</v>
      </c>
      <c r="N69" s="65" t="s">
        <v>110</v>
      </c>
      <c r="O69" s="59">
        <f>VLOOKUP(N69, $AN$22:$AO$26, 2, FALSE)</f>
        <v>0</v>
      </c>
      <c r="P69" s="65" t="s">
        <v>110</v>
      </c>
      <c r="Q69" s="59" t="str">
        <f>VLOOKUP(P69, $AK$22:$AL$42, 2, FALSE)</f>
        <v>0</v>
      </c>
      <c r="R69" s="65" t="s">
        <v>110</v>
      </c>
      <c r="S69" s="59" t="str">
        <f>VLOOKUP(R69, $AK$22:$AL$42, 2, FALSE)</f>
        <v>0</v>
      </c>
      <c r="T69" s="65" t="s">
        <v>110</v>
      </c>
      <c r="U69" s="59" t="str">
        <f>VLOOKUP(T69, $AQ$22:$AR$52, 2, FALSE)</f>
        <v>0</v>
      </c>
      <c r="V69" s="65" t="s">
        <v>110</v>
      </c>
      <c r="W69" s="59">
        <f>VLOOKUP(V69, $AN$22:$AO$26, 2, FALSE)</f>
        <v>0</v>
      </c>
      <c r="X69" s="65" t="s">
        <v>110</v>
      </c>
      <c r="Y69" s="59" t="str">
        <f>VLOOKUP(X69, $AQ$22:$AR$52, 2, FALSE)</f>
        <v>0</v>
      </c>
      <c r="Z69" s="65" t="s">
        <v>110</v>
      </c>
      <c r="AA69" s="59" t="str">
        <f>VLOOKUP(Z69, $AT$22:$AU$57, 2, FALSE)</f>
        <v>0</v>
      </c>
      <c r="AB69" s="42"/>
      <c r="AC69" s="59">
        <v>0</v>
      </c>
      <c r="AD69" s="65" t="s">
        <v>110</v>
      </c>
      <c r="AE69" s="59" t="str">
        <f>VLOOKUP(AD69, $AW$22:$AX$42, 2, FALSE)</f>
        <v>0</v>
      </c>
      <c r="AF69" s="65" t="s">
        <v>110</v>
      </c>
      <c r="AG69" s="59">
        <f>VLOOKUP(AF69, $AZ$22:$BA$26, 2, FALSE)</f>
        <v>0</v>
      </c>
      <c r="AH69" s="65" t="s">
        <v>110</v>
      </c>
      <c r="AI69" s="59">
        <f>VLOOKUP(AH69, $AZ$22:$BA$26, 2, FALSE)</f>
        <v>0</v>
      </c>
      <c r="AJ69" s="4"/>
      <c r="AK69" s="4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</row>
    <row r="70" spans="1:104" s="2" customFormat="1">
      <c r="A70" s="11">
        <v>67</v>
      </c>
      <c r="B70" s="48" t="str">
        <f>IF(OR(H70="",H70&gt;=19),"No","Yes")</f>
        <v>No</v>
      </c>
      <c r="C70" s="48" t="str">
        <f>IF(OR(H70="",H70&gt;=17),"No","Yes")</f>
        <v>No</v>
      </c>
      <c r="D70" s="61" t="str">
        <f>IF(OR(H70=13, H70=14), "Yes", "No")</f>
        <v>No</v>
      </c>
      <c r="E70" s="48" t="str">
        <f>IF(OR(H70="",H70&gt;=13),"No","Yes")</f>
        <v>No</v>
      </c>
      <c r="F70" s="55"/>
      <c r="G70" s="55"/>
      <c r="H70" s="54" t="str">
        <f>IF(F70="","",VLOOKUP(F70,#REF!,4,FALSE))</f>
        <v/>
      </c>
      <c r="I70" s="54" t="str">
        <f>IF(Table47[[#This Row],[Under 13?]]="Yes",
     1 + COUNTIFS(Table47[Under 13?],"Yes",Table47[Top 4 Total],"&gt;"&amp;Table47[[#This Row],[Top 4 Total]]),
     ""
)</f>
        <v/>
      </c>
      <c r="J70" s="54" t="str">
        <f>IF(Table47[[#This Row],[Under 15?]]="Yes",
     1 + COUNTIFS(Table47[Under 15?],"Yes",Table47[Top 4 Total],"&gt;"&amp;Table47[[#This Row],[Top 4 Total]]),
     ""
)</f>
        <v/>
      </c>
      <c r="K70" s="54" t="str">
        <f>IF(Table47[[#This Row],[Under 17?]]="Yes",
     1 + COUNTIFS(Table47[Under 17?],"Yes",Table47[Top 4 Total],"&gt;"&amp;Table47[[#This Row],[Top 4 Total]]),
     ""
)</f>
        <v/>
      </c>
      <c r="L70" s="54" t="str">
        <f>IF(Table47[[#This Row],[Under 19?]]="Yes",
     1 + COUNTIFS(Table47[Under 19?],"Yes",Table47[Top 4 Total],"&gt;"&amp;Table47[[#This Row],[Top 4 Total]]),
     ""
)</f>
        <v/>
      </c>
      <c r="M70" s="52" cm="1">
        <f t="array" ref="M70">SUM(LARGE((O70,Q70,S70,U70,W70,Y70,AA70,AC70,AE70,AG70,AI70),{1,2,3,4}))</f>
        <v>0</v>
      </c>
      <c r="N70" s="65" t="s">
        <v>110</v>
      </c>
      <c r="O70" s="59">
        <f>VLOOKUP(N70, $AN$22:$AO$26, 2, FALSE)</f>
        <v>0</v>
      </c>
      <c r="P70" s="65" t="s">
        <v>110</v>
      </c>
      <c r="Q70" s="59" t="str">
        <f>VLOOKUP(P70, $AK$22:$AL$42, 2, FALSE)</f>
        <v>0</v>
      </c>
      <c r="R70" s="65" t="s">
        <v>110</v>
      </c>
      <c r="S70" s="59" t="str">
        <f>VLOOKUP(R70, $AK$22:$AL$42, 2, FALSE)</f>
        <v>0</v>
      </c>
      <c r="T70" s="65" t="s">
        <v>110</v>
      </c>
      <c r="U70" s="59" t="str">
        <f>VLOOKUP(T70, $AQ$22:$AR$52, 2, FALSE)</f>
        <v>0</v>
      </c>
      <c r="V70" s="65" t="s">
        <v>110</v>
      </c>
      <c r="W70" s="59">
        <f>VLOOKUP(V70, $AN$22:$AO$26, 2, FALSE)</f>
        <v>0</v>
      </c>
      <c r="X70" s="65" t="s">
        <v>110</v>
      </c>
      <c r="Y70" s="59" t="str">
        <f>VLOOKUP(X70, $AQ$22:$AR$52, 2, FALSE)</f>
        <v>0</v>
      </c>
      <c r="Z70" s="65" t="s">
        <v>110</v>
      </c>
      <c r="AA70" s="59" t="str">
        <f>VLOOKUP(Z70, $AT$22:$AU$57, 2, FALSE)</f>
        <v>0</v>
      </c>
      <c r="AB70" s="42"/>
      <c r="AC70" s="59">
        <v>0</v>
      </c>
      <c r="AD70" s="65" t="s">
        <v>110</v>
      </c>
      <c r="AE70" s="59" t="str">
        <f>VLOOKUP(AD70, $AW$22:$AX$42, 2, FALSE)</f>
        <v>0</v>
      </c>
      <c r="AF70" s="65" t="s">
        <v>110</v>
      </c>
      <c r="AG70" s="59">
        <f>VLOOKUP(AF70, $AZ$22:$BA$26, 2, FALSE)</f>
        <v>0</v>
      </c>
      <c r="AH70" s="65" t="s">
        <v>110</v>
      </c>
      <c r="AI70" s="59">
        <f>VLOOKUP(AH70, $AZ$22:$BA$26, 2, FALSE)</f>
        <v>0</v>
      </c>
      <c r="AJ70" s="4"/>
      <c r="AK70" s="4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</row>
    <row r="71" spans="1:104" s="2" customFormat="1">
      <c r="A71" s="11">
        <v>68</v>
      </c>
      <c r="B71" s="48" t="str">
        <f>IF(OR(H71="",H71&gt;=19),"No","Yes")</f>
        <v>No</v>
      </c>
      <c r="C71" s="48" t="str">
        <f>IF(OR(H71="",H71&gt;=17),"No","Yes")</f>
        <v>No</v>
      </c>
      <c r="D71" s="61" t="str">
        <f>IF(OR(H71=13, H71=14), "Yes", "No")</f>
        <v>No</v>
      </c>
      <c r="E71" s="48" t="str">
        <f>IF(OR(H71="",H71&gt;=13),"No","Yes")</f>
        <v>No</v>
      </c>
      <c r="F71" s="55"/>
      <c r="G71" s="55"/>
      <c r="H71" s="54" t="str">
        <f>IF(F71="","",VLOOKUP(F71,#REF!,4,FALSE))</f>
        <v/>
      </c>
      <c r="I71" s="54" t="str">
        <f>IF(Table47[[#This Row],[Under 13?]]="Yes",
     1 + COUNTIFS(Table47[Under 13?],"Yes",Table47[Top 4 Total],"&gt;"&amp;Table47[[#This Row],[Top 4 Total]]),
     ""
)</f>
        <v/>
      </c>
      <c r="J71" s="54" t="str">
        <f>IF(Table47[[#This Row],[Under 15?]]="Yes",
     1 + COUNTIFS(Table47[Under 15?],"Yes",Table47[Top 4 Total],"&gt;"&amp;Table47[[#This Row],[Top 4 Total]]),
     ""
)</f>
        <v/>
      </c>
      <c r="K71" s="54" t="str">
        <f>IF(Table47[[#This Row],[Under 17?]]="Yes",
     1 + COUNTIFS(Table47[Under 17?],"Yes",Table47[Top 4 Total],"&gt;"&amp;Table47[[#This Row],[Top 4 Total]]),
     ""
)</f>
        <v/>
      </c>
      <c r="L71" s="54" t="str">
        <f>IF(Table47[[#This Row],[Under 19?]]="Yes",
     1 + COUNTIFS(Table47[Under 19?],"Yes",Table47[Top 4 Total],"&gt;"&amp;Table47[[#This Row],[Top 4 Total]]),
     ""
)</f>
        <v/>
      </c>
      <c r="M71" s="52" cm="1">
        <f t="array" ref="M71">SUM(LARGE((O71,Q71,S71,U71,W71,Y71,AA71,AC71,AE71,AG71,AI71),{1,2,3,4}))</f>
        <v>0</v>
      </c>
      <c r="N71" s="65" t="s">
        <v>110</v>
      </c>
      <c r="O71" s="59">
        <f>VLOOKUP(N71, $AN$22:$AO$26, 2, FALSE)</f>
        <v>0</v>
      </c>
      <c r="P71" s="65" t="s">
        <v>110</v>
      </c>
      <c r="Q71" s="59" t="str">
        <f>VLOOKUP(P71, $AK$22:$AL$42, 2, FALSE)</f>
        <v>0</v>
      </c>
      <c r="R71" s="65" t="s">
        <v>110</v>
      </c>
      <c r="S71" s="59" t="str">
        <f>VLOOKUP(R71, $AK$22:$AL$42, 2, FALSE)</f>
        <v>0</v>
      </c>
      <c r="T71" s="65" t="s">
        <v>110</v>
      </c>
      <c r="U71" s="59" t="str">
        <f>VLOOKUP(T71, $AQ$22:$AR$52, 2, FALSE)</f>
        <v>0</v>
      </c>
      <c r="V71" s="65" t="s">
        <v>110</v>
      </c>
      <c r="W71" s="59">
        <f>VLOOKUP(V71, $AN$22:$AO$26, 2, FALSE)</f>
        <v>0</v>
      </c>
      <c r="X71" s="65" t="s">
        <v>110</v>
      </c>
      <c r="Y71" s="59" t="str">
        <f>VLOOKUP(X71, $AQ$22:$AR$52, 2, FALSE)</f>
        <v>0</v>
      </c>
      <c r="Z71" s="65" t="s">
        <v>110</v>
      </c>
      <c r="AA71" s="59" t="str">
        <f>VLOOKUP(Z71, $AT$22:$AU$57, 2, FALSE)</f>
        <v>0</v>
      </c>
      <c r="AB71" s="42"/>
      <c r="AC71" s="59">
        <v>0</v>
      </c>
      <c r="AD71" s="65" t="s">
        <v>110</v>
      </c>
      <c r="AE71" s="59" t="str">
        <f>VLOOKUP(AD71, $AW$22:$AX$42, 2, FALSE)</f>
        <v>0</v>
      </c>
      <c r="AF71" s="65" t="s">
        <v>110</v>
      </c>
      <c r="AG71" s="59">
        <f>VLOOKUP(AF71, $AZ$22:$BA$26, 2, FALSE)</f>
        <v>0</v>
      </c>
      <c r="AH71" s="65" t="s">
        <v>110</v>
      </c>
      <c r="AI71" s="59">
        <f>VLOOKUP(AH71, $AZ$22:$BA$26, 2, FALSE)</f>
        <v>0</v>
      </c>
      <c r="AJ71" s="4"/>
      <c r="AK71" s="4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</row>
    <row r="72" spans="1:104" s="2" customFormat="1">
      <c r="A72" s="11">
        <v>69</v>
      </c>
      <c r="B72" s="48" t="str">
        <f>IF(OR(H72="",H72&gt;=19),"No","Yes")</f>
        <v>No</v>
      </c>
      <c r="C72" s="48" t="str">
        <f>IF(OR(H72="",H72&gt;=17),"No","Yes")</f>
        <v>No</v>
      </c>
      <c r="D72" s="61" t="str">
        <f>IF(OR(H72=13, H72=14), "Yes", "No")</f>
        <v>No</v>
      </c>
      <c r="E72" s="48" t="str">
        <f>IF(OR(H72="",H72&gt;=13),"No","Yes")</f>
        <v>No</v>
      </c>
      <c r="F72" s="55"/>
      <c r="G72" s="55"/>
      <c r="H72" s="54" t="str">
        <f>IF(F72="","",VLOOKUP(F72,#REF!,4,FALSE))</f>
        <v/>
      </c>
      <c r="I72" s="54" t="str">
        <f>IF(Table47[[#This Row],[Under 13?]]="Yes",
     1 + COUNTIFS(Table47[Under 13?],"Yes",Table47[Top 4 Total],"&gt;"&amp;Table47[[#This Row],[Top 4 Total]]),
     ""
)</f>
        <v/>
      </c>
      <c r="J72" s="54" t="str">
        <f>IF(Table47[[#This Row],[Under 15?]]="Yes",
     1 + COUNTIFS(Table47[Under 15?],"Yes",Table47[Top 4 Total],"&gt;"&amp;Table47[[#This Row],[Top 4 Total]]),
     ""
)</f>
        <v/>
      </c>
      <c r="K72" s="54" t="str">
        <f>IF(Table47[[#This Row],[Under 17?]]="Yes",
     1 + COUNTIFS(Table47[Under 17?],"Yes",Table47[Top 4 Total],"&gt;"&amp;Table47[[#This Row],[Top 4 Total]]),
     ""
)</f>
        <v/>
      </c>
      <c r="L72" s="54" t="str">
        <f>IF(Table47[[#This Row],[Under 19?]]="Yes",
     1 + COUNTIFS(Table47[Under 19?],"Yes",Table47[Top 4 Total],"&gt;"&amp;Table47[[#This Row],[Top 4 Total]]),
     ""
)</f>
        <v/>
      </c>
      <c r="M72" s="52" cm="1">
        <f t="array" ref="M72">SUM(LARGE((O72,Q72,S72,U72,W72,Y72,AA72,AC72,AE72,AG72,AI72),{1,2,3,4}))</f>
        <v>0</v>
      </c>
      <c r="N72" s="65" t="s">
        <v>110</v>
      </c>
      <c r="O72" s="59">
        <f>VLOOKUP(N72, $AN$22:$AO$26, 2, FALSE)</f>
        <v>0</v>
      </c>
      <c r="P72" s="65" t="s">
        <v>110</v>
      </c>
      <c r="Q72" s="59" t="str">
        <f>VLOOKUP(P72, $AK$22:$AL$42, 2, FALSE)</f>
        <v>0</v>
      </c>
      <c r="R72" s="65" t="s">
        <v>110</v>
      </c>
      <c r="S72" s="59" t="str">
        <f>VLOOKUP(R72, $AK$22:$AL$42, 2, FALSE)</f>
        <v>0</v>
      </c>
      <c r="T72" s="65" t="s">
        <v>110</v>
      </c>
      <c r="U72" s="59" t="str">
        <f>VLOOKUP(T72, $AQ$22:$AR$52, 2, FALSE)</f>
        <v>0</v>
      </c>
      <c r="V72" s="65" t="s">
        <v>110</v>
      </c>
      <c r="W72" s="59">
        <f>VLOOKUP(V72, $AN$22:$AO$26, 2, FALSE)</f>
        <v>0</v>
      </c>
      <c r="X72" s="65" t="s">
        <v>110</v>
      </c>
      <c r="Y72" s="59" t="str">
        <f>VLOOKUP(X72, $AQ$22:$AR$52, 2, FALSE)</f>
        <v>0</v>
      </c>
      <c r="Z72" s="65" t="s">
        <v>110</v>
      </c>
      <c r="AA72" s="59" t="str">
        <f>VLOOKUP(Z72, $AT$22:$AU$57, 2, FALSE)</f>
        <v>0</v>
      </c>
      <c r="AB72" s="42"/>
      <c r="AC72" s="59">
        <v>0</v>
      </c>
      <c r="AD72" s="65" t="s">
        <v>110</v>
      </c>
      <c r="AE72" s="59" t="str">
        <f>VLOOKUP(AD72, $AW$22:$AX$42, 2, FALSE)</f>
        <v>0</v>
      </c>
      <c r="AF72" s="65" t="s">
        <v>110</v>
      </c>
      <c r="AG72" s="59">
        <f>VLOOKUP(AF72, $AZ$22:$BA$26, 2, FALSE)</f>
        <v>0</v>
      </c>
      <c r="AH72" s="65" t="s">
        <v>110</v>
      </c>
      <c r="AI72" s="59">
        <f>VLOOKUP(AH72, $AZ$22:$BA$26, 2, FALSE)</f>
        <v>0</v>
      </c>
      <c r="AJ72" s="4"/>
      <c r="AK72" s="4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</row>
    <row r="73" spans="1:104" s="2" customFormat="1">
      <c r="A73" s="11">
        <v>70</v>
      </c>
      <c r="B73" s="48" t="str">
        <f>IF(OR(H73="",H73&gt;=19),"No","Yes")</f>
        <v>No</v>
      </c>
      <c r="C73" s="48" t="str">
        <f>IF(OR(H73="",H73&gt;=17),"No","Yes")</f>
        <v>No</v>
      </c>
      <c r="D73" s="61" t="str">
        <f>IF(OR(H73=13, H73=14), "Yes", "No")</f>
        <v>No</v>
      </c>
      <c r="E73" s="48" t="str">
        <f>IF(OR(H73="",H73&gt;=13),"No","Yes")</f>
        <v>No</v>
      </c>
      <c r="F73" s="55"/>
      <c r="G73" s="55"/>
      <c r="H73" s="54" t="str">
        <f>IF(F73="","",VLOOKUP(F73,#REF!,4,FALSE))</f>
        <v/>
      </c>
      <c r="I73" s="54" t="str">
        <f>IF(Table47[[#This Row],[Under 13?]]="Yes",
     1 + COUNTIFS(Table47[Under 13?],"Yes",Table47[Top 4 Total],"&gt;"&amp;Table47[[#This Row],[Top 4 Total]]),
     ""
)</f>
        <v/>
      </c>
      <c r="J73" s="54" t="str">
        <f>IF(Table47[[#This Row],[Under 15?]]="Yes",
     1 + COUNTIFS(Table47[Under 15?],"Yes",Table47[Top 4 Total],"&gt;"&amp;Table47[[#This Row],[Top 4 Total]]),
     ""
)</f>
        <v/>
      </c>
      <c r="K73" s="54" t="str">
        <f>IF(Table47[[#This Row],[Under 17?]]="Yes",
     1 + COUNTIFS(Table47[Under 17?],"Yes",Table47[Top 4 Total],"&gt;"&amp;Table47[[#This Row],[Top 4 Total]]),
     ""
)</f>
        <v/>
      </c>
      <c r="L73" s="54" t="str">
        <f>IF(Table47[[#This Row],[Under 19?]]="Yes",
     1 + COUNTIFS(Table47[Under 19?],"Yes",Table47[Top 4 Total],"&gt;"&amp;Table47[[#This Row],[Top 4 Total]]),
     ""
)</f>
        <v/>
      </c>
      <c r="M73" s="52" cm="1">
        <f t="array" ref="M73">SUM(LARGE((O73,Q73,S73,U73,W73,Y73,AA73,AC73,AE73,AG73,AI73),{1,2,3,4}))</f>
        <v>0</v>
      </c>
      <c r="N73" s="65" t="s">
        <v>110</v>
      </c>
      <c r="O73" s="59">
        <f>VLOOKUP(N73, $AN$22:$AO$26, 2, FALSE)</f>
        <v>0</v>
      </c>
      <c r="P73" s="65" t="s">
        <v>110</v>
      </c>
      <c r="Q73" s="59" t="str">
        <f>VLOOKUP(P73, $AK$22:$AL$42, 2, FALSE)</f>
        <v>0</v>
      </c>
      <c r="R73" s="65" t="s">
        <v>110</v>
      </c>
      <c r="S73" s="59" t="str">
        <f>VLOOKUP(R73, $AK$22:$AL$42, 2, FALSE)</f>
        <v>0</v>
      </c>
      <c r="T73" s="65" t="s">
        <v>110</v>
      </c>
      <c r="U73" s="59" t="str">
        <f>VLOOKUP(T73, $AQ$22:$AR$52, 2, FALSE)</f>
        <v>0</v>
      </c>
      <c r="V73" s="65" t="s">
        <v>110</v>
      </c>
      <c r="W73" s="59">
        <f>VLOOKUP(V73, $AN$22:$AO$26, 2, FALSE)</f>
        <v>0</v>
      </c>
      <c r="X73" s="65" t="s">
        <v>110</v>
      </c>
      <c r="Y73" s="59" t="str">
        <f>VLOOKUP(X73, $AQ$22:$AR$52, 2, FALSE)</f>
        <v>0</v>
      </c>
      <c r="Z73" s="65" t="s">
        <v>110</v>
      </c>
      <c r="AA73" s="59" t="str">
        <f>VLOOKUP(Z73, $AT$22:$AU$57, 2, FALSE)</f>
        <v>0</v>
      </c>
      <c r="AB73" s="42"/>
      <c r="AC73" s="59">
        <v>0</v>
      </c>
      <c r="AD73" s="65" t="s">
        <v>110</v>
      </c>
      <c r="AE73" s="59" t="str">
        <f>VLOOKUP(AD73, $AW$22:$AX$42, 2, FALSE)</f>
        <v>0</v>
      </c>
      <c r="AF73" s="65" t="s">
        <v>110</v>
      </c>
      <c r="AG73" s="59">
        <f>VLOOKUP(AF73, $AZ$22:$BA$26, 2, FALSE)</f>
        <v>0</v>
      </c>
      <c r="AH73" s="65" t="s">
        <v>110</v>
      </c>
      <c r="AI73" s="59">
        <f>VLOOKUP(AH73, $AZ$22:$BA$26, 2, FALSE)</f>
        <v>0</v>
      </c>
      <c r="AJ73" s="4"/>
      <c r="AK73" s="4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</row>
    <row r="74" spans="1:104" s="2" customFormat="1">
      <c r="A74" s="11">
        <v>71</v>
      </c>
      <c r="B74" s="48" t="str">
        <f>IF(OR(H74="",H74&gt;=19),"No","Yes")</f>
        <v>No</v>
      </c>
      <c r="C74" s="48" t="str">
        <f>IF(OR(H74="",H74&gt;=17),"No","Yes")</f>
        <v>No</v>
      </c>
      <c r="D74" s="61" t="str">
        <f>IF(OR(H74=13, H74=14), "Yes", "No")</f>
        <v>No</v>
      </c>
      <c r="E74" s="48" t="str">
        <f>IF(OR(H74="",H74&gt;=13),"No","Yes")</f>
        <v>No</v>
      </c>
      <c r="F74" s="55"/>
      <c r="G74" s="55"/>
      <c r="H74" s="54" t="str">
        <f>IF(F74="","",VLOOKUP(F74,#REF!,4,FALSE))</f>
        <v/>
      </c>
      <c r="I74" s="54" t="str">
        <f>IF(Table47[[#This Row],[Under 13?]]="Yes",
     1 + COUNTIFS(Table47[Under 13?],"Yes",Table47[Top 4 Total],"&gt;"&amp;Table47[[#This Row],[Top 4 Total]]),
     ""
)</f>
        <v/>
      </c>
      <c r="J74" s="54" t="str">
        <f>IF(Table47[[#This Row],[Under 15?]]="Yes",
     1 + COUNTIFS(Table47[Under 15?],"Yes",Table47[Top 4 Total],"&gt;"&amp;Table47[[#This Row],[Top 4 Total]]),
     ""
)</f>
        <v/>
      </c>
      <c r="K74" s="54" t="str">
        <f>IF(Table47[[#This Row],[Under 17?]]="Yes",
     1 + COUNTIFS(Table47[Under 17?],"Yes",Table47[Top 4 Total],"&gt;"&amp;Table47[[#This Row],[Top 4 Total]]),
     ""
)</f>
        <v/>
      </c>
      <c r="L74" s="54" t="str">
        <f>IF(Table47[[#This Row],[Under 19?]]="Yes",
     1 + COUNTIFS(Table47[Under 19?],"Yes",Table47[Top 4 Total],"&gt;"&amp;Table47[[#This Row],[Top 4 Total]]),
     ""
)</f>
        <v/>
      </c>
      <c r="M74" s="52" cm="1">
        <f t="array" ref="M74">SUM(LARGE((O74,Q74,S74,U74,W74,Y74,AA74,AC74,AE74,AG74,AI74),{1,2,3,4}))</f>
        <v>0</v>
      </c>
      <c r="N74" s="65" t="s">
        <v>110</v>
      </c>
      <c r="O74" s="59">
        <f>VLOOKUP(N74, $AN$22:$AO$26, 2, FALSE)</f>
        <v>0</v>
      </c>
      <c r="P74" s="65" t="s">
        <v>110</v>
      </c>
      <c r="Q74" s="59" t="str">
        <f>VLOOKUP(P74, $AK$22:$AL$42, 2, FALSE)</f>
        <v>0</v>
      </c>
      <c r="R74" s="65" t="s">
        <v>110</v>
      </c>
      <c r="S74" s="59" t="str">
        <f>VLOOKUP(R74, $AK$22:$AL$42, 2, FALSE)</f>
        <v>0</v>
      </c>
      <c r="T74" s="65" t="s">
        <v>110</v>
      </c>
      <c r="U74" s="59" t="str">
        <f>VLOOKUP(T74, $AQ$22:$AR$52, 2, FALSE)</f>
        <v>0</v>
      </c>
      <c r="V74" s="65" t="s">
        <v>110</v>
      </c>
      <c r="W74" s="59">
        <f>VLOOKUP(V74, $AN$22:$AO$26, 2, FALSE)</f>
        <v>0</v>
      </c>
      <c r="X74" s="65" t="s">
        <v>110</v>
      </c>
      <c r="Y74" s="59" t="str">
        <f>VLOOKUP(X74, $AQ$22:$AR$52, 2, FALSE)</f>
        <v>0</v>
      </c>
      <c r="Z74" s="65" t="s">
        <v>110</v>
      </c>
      <c r="AA74" s="59" t="str">
        <f>VLOOKUP(Z74, $AT$22:$AU$57, 2, FALSE)</f>
        <v>0</v>
      </c>
      <c r="AB74" s="42"/>
      <c r="AC74" s="59">
        <v>0</v>
      </c>
      <c r="AD74" s="65" t="s">
        <v>110</v>
      </c>
      <c r="AE74" s="59" t="str">
        <f>VLOOKUP(AD74, $AW$22:$AX$42, 2, FALSE)</f>
        <v>0</v>
      </c>
      <c r="AF74" s="65" t="s">
        <v>110</v>
      </c>
      <c r="AG74" s="59">
        <f>VLOOKUP(AF74, $AZ$22:$BA$26, 2, FALSE)</f>
        <v>0</v>
      </c>
      <c r="AH74" s="65" t="s">
        <v>110</v>
      </c>
      <c r="AI74" s="59">
        <f>VLOOKUP(AH74, $AZ$22:$BA$26, 2, FALSE)</f>
        <v>0</v>
      </c>
      <c r="AJ74" s="4"/>
      <c r="AK74" s="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</row>
    <row r="75" spans="1:104" s="2" customFormat="1">
      <c r="A75" s="11">
        <v>72</v>
      </c>
      <c r="B75" s="48" t="str">
        <f>IF(OR(H75="",H75&gt;=19),"No","Yes")</f>
        <v>No</v>
      </c>
      <c r="C75" s="48" t="str">
        <f>IF(OR(H75="",H75&gt;=17),"No","Yes")</f>
        <v>No</v>
      </c>
      <c r="D75" s="61" t="str">
        <f>IF(OR(H75=13, H75=14), "Yes", "No")</f>
        <v>No</v>
      </c>
      <c r="E75" s="48" t="str">
        <f>IF(OR(H75="",H75&gt;=13),"No","Yes")</f>
        <v>No</v>
      </c>
      <c r="F75" s="55"/>
      <c r="G75" s="55"/>
      <c r="H75" s="54" t="str">
        <f>IF(F75="","",VLOOKUP(F75,#REF!,4,FALSE))</f>
        <v/>
      </c>
      <c r="I75" s="54" t="str">
        <f>IF(Table47[[#This Row],[Under 13?]]="Yes",
     1 + COUNTIFS(Table47[Under 13?],"Yes",Table47[Top 4 Total],"&gt;"&amp;Table47[[#This Row],[Top 4 Total]]),
     ""
)</f>
        <v/>
      </c>
      <c r="J75" s="54" t="str">
        <f>IF(Table47[[#This Row],[Under 15?]]="Yes",
     1 + COUNTIFS(Table47[Under 15?],"Yes",Table47[Top 4 Total],"&gt;"&amp;Table47[[#This Row],[Top 4 Total]]),
     ""
)</f>
        <v/>
      </c>
      <c r="K75" s="54" t="str">
        <f>IF(Table47[[#This Row],[Under 17?]]="Yes",
     1 + COUNTIFS(Table47[Under 17?],"Yes",Table47[Top 4 Total],"&gt;"&amp;Table47[[#This Row],[Top 4 Total]]),
     ""
)</f>
        <v/>
      </c>
      <c r="L75" s="54" t="str">
        <f>IF(Table47[[#This Row],[Under 19?]]="Yes",
     1 + COUNTIFS(Table47[Under 19?],"Yes",Table47[Top 4 Total],"&gt;"&amp;Table47[[#This Row],[Top 4 Total]]),
     ""
)</f>
        <v/>
      </c>
      <c r="M75" s="52" cm="1">
        <f t="array" ref="M75">SUM(LARGE((O75,Q75,S75,U75,W75,Y75,AA75,AC75,AE75,AG75,AI75),{1,2,3,4}))</f>
        <v>0</v>
      </c>
      <c r="N75" s="65" t="s">
        <v>110</v>
      </c>
      <c r="O75" s="59">
        <f>VLOOKUP(N75, $AN$22:$AO$26, 2, FALSE)</f>
        <v>0</v>
      </c>
      <c r="P75" s="65" t="s">
        <v>110</v>
      </c>
      <c r="Q75" s="59" t="str">
        <f>VLOOKUP(P75, $AK$22:$AL$42, 2, FALSE)</f>
        <v>0</v>
      </c>
      <c r="R75" s="65" t="s">
        <v>110</v>
      </c>
      <c r="S75" s="59" t="str">
        <f>VLOOKUP(R75, $AK$22:$AL$42, 2, FALSE)</f>
        <v>0</v>
      </c>
      <c r="T75" s="65" t="s">
        <v>110</v>
      </c>
      <c r="U75" s="59" t="str">
        <f>VLOOKUP(T75, $AQ$22:$AR$52, 2, FALSE)</f>
        <v>0</v>
      </c>
      <c r="V75" s="65" t="s">
        <v>110</v>
      </c>
      <c r="W75" s="59">
        <f>VLOOKUP(V75, $AN$22:$AO$26, 2, FALSE)</f>
        <v>0</v>
      </c>
      <c r="X75" s="65" t="s">
        <v>110</v>
      </c>
      <c r="Y75" s="59" t="str">
        <f>VLOOKUP(X75, $AQ$22:$AR$52, 2, FALSE)</f>
        <v>0</v>
      </c>
      <c r="Z75" s="65" t="s">
        <v>110</v>
      </c>
      <c r="AA75" s="59" t="str">
        <f>VLOOKUP(Z75, $AT$22:$AU$57, 2, FALSE)</f>
        <v>0</v>
      </c>
      <c r="AB75" s="42"/>
      <c r="AC75" s="59">
        <v>0</v>
      </c>
      <c r="AD75" s="65" t="s">
        <v>110</v>
      </c>
      <c r="AE75" s="59" t="str">
        <f>VLOOKUP(AD75, $AW$22:$AX$42, 2, FALSE)</f>
        <v>0</v>
      </c>
      <c r="AF75" s="65" t="s">
        <v>110</v>
      </c>
      <c r="AG75" s="59">
        <f>VLOOKUP(AF75, $AZ$22:$BA$26, 2, FALSE)</f>
        <v>0</v>
      </c>
      <c r="AH75" s="65" t="s">
        <v>110</v>
      </c>
      <c r="AI75" s="59">
        <f>VLOOKUP(AH75, $AZ$22:$BA$26, 2, FALSE)</f>
        <v>0</v>
      </c>
      <c r="AJ75" s="4"/>
      <c r="AK75" s="4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</row>
    <row r="76" spans="1:104" s="2" customFormat="1">
      <c r="A76" s="11">
        <v>73</v>
      </c>
      <c r="B76" s="48" t="str">
        <f>IF(OR(H76="",H76&gt;=19),"No","Yes")</f>
        <v>No</v>
      </c>
      <c r="C76" s="48" t="str">
        <f>IF(OR(H76="",H76&gt;=17),"No","Yes")</f>
        <v>No</v>
      </c>
      <c r="D76" s="61" t="str">
        <f>IF(OR(H76=13, H76=14), "Yes", "No")</f>
        <v>No</v>
      </c>
      <c r="E76" s="48" t="str">
        <f>IF(OR(H76="",H76&gt;=13),"No","Yes")</f>
        <v>No</v>
      </c>
      <c r="F76" s="55"/>
      <c r="G76" s="55"/>
      <c r="H76" s="54" t="str">
        <f>IF(F76="","",VLOOKUP(F76,#REF!,4,FALSE))</f>
        <v/>
      </c>
      <c r="I76" s="54" t="str">
        <f>IF(Table47[[#This Row],[Under 13?]]="Yes",
     1 + COUNTIFS(Table47[Under 13?],"Yes",Table47[Top 4 Total],"&gt;"&amp;Table47[[#This Row],[Top 4 Total]]),
     ""
)</f>
        <v/>
      </c>
      <c r="J76" s="54" t="str">
        <f>IF(Table47[[#This Row],[Under 15?]]="Yes",
     1 + COUNTIFS(Table47[Under 15?],"Yes",Table47[Top 4 Total],"&gt;"&amp;Table47[[#This Row],[Top 4 Total]]),
     ""
)</f>
        <v/>
      </c>
      <c r="K76" s="54" t="str">
        <f>IF(Table47[[#This Row],[Under 17?]]="Yes",
     1 + COUNTIFS(Table47[Under 17?],"Yes",Table47[Top 4 Total],"&gt;"&amp;Table47[[#This Row],[Top 4 Total]]),
     ""
)</f>
        <v/>
      </c>
      <c r="L76" s="54" t="str">
        <f>IF(Table47[[#This Row],[Under 19?]]="Yes",
     1 + COUNTIFS(Table47[Under 19?],"Yes",Table47[Top 4 Total],"&gt;"&amp;Table47[[#This Row],[Top 4 Total]]),
     ""
)</f>
        <v/>
      </c>
      <c r="M76" s="52" cm="1">
        <f t="array" ref="M76">SUM(LARGE((O76,Q76,S76,U76,W76,Y76,AA76,AC76,AE76,AG76,AI76),{1,2,3,4}))</f>
        <v>0</v>
      </c>
      <c r="N76" s="65" t="s">
        <v>110</v>
      </c>
      <c r="O76" s="59">
        <f>VLOOKUP(N76, $AN$22:$AO$26, 2, FALSE)</f>
        <v>0</v>
      </c>
      <c r="P76" s="65" t="s">
        <v>110</v>
      </c>
      <c r="Q76" s="59" t="str">
        <f>VLOOKUP(P76, $AK$22:$AL$42, 2, FALSE)</f>
        <v>0</v>
      </c>
      <c r="R76" s="65" t="s">
        <v>110</v>
      </c>
      <c r="S76" s="59" t="str">
        <f>VLOOKUP(R76, $AK$22:$AL$42, 2, FALSE)</f>
        <v>0</v>
      </c>
      <c r="T76" s="65" t="s">
        <v>110</v>
      </c>
      <c r="U76" s="59" t="str">
        <f>VLOOKUP(T76, $AQ$22:$AR$52, 2, FALSE)</f>
        <v>0</v>
      </c>
      <c r="V76" s="65" t="s">
        <v>110</v>
      </c>
      <c r="W76" s="59">
        <f>VLOOKUP(V76, $AN$22:$AO$26, 2, FALSE)</f>
        <v>0</v>
      </c>
      <c r="X76" s="65" t="s">
        <v>110</v>
      </c>
      <c r="Y76" s="59" t="str">
        <f>VLOOKUP(X76, $AQ$22:$AR$52, 2, FALSE)</f>
        <v>0</v>
      </c>
      <c r="Z76" s="65" t="s">
        <v>110</v>
      </c>
      <c r="AA76" s="59" t="str">
        <f>VLOOKUP(Z76, $AT$22:$AU$57, 2, FALSE)</f>
        <v>0</v>
      </c>
      <c r="AB76" s="42"/>
      <c r="AC76" s="59">
        <v>0</v>
      </c>
      <c r="AD76" s="65" t="s">
        <v>110</v>
      </c>
      <c r="AE76" s="59" t="str">
        <f>VLOOKUP(AD76, $AW$22:$AX$42, 2, FALSE)</f>
        <v>0</v>
      </c>
      <c r="AF76" s="65" t="s">
        <v>110</v>
      </c>
      <c r="AG76" s="59">
        <f>VLOOKUP(AF76, $AZ$22:$BA$26, 2, FALSE)</f>
        <v>0</v>
      </c>
      <c r="AH76" s="65" t="s">
        <v>110</v>
      </c>
      <c r="AI76" s="59">
        <f>VLOOKUP(AH76, $AZ$22:$BA$26, 2, FALSE)</f>
        <v>0</v>
      </c>
      <c r="AJ76" s="4"/>
      <c r="AK76" s="4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</row>
    <row r="77" spans="1:104" s="2" customFormat="1">
      <c r="A77" s="11">
        <v>74</v>
      </c>
      <c r="B77" s="48" t="str">
        <f>IF(OR(H77="",H77&gt;=19),"No","Yes")</f>
        <v>No</v>
      </c>
      <c r="C77" s="48" t="str">
        <f>IF(OR(H77="",H77&gt;=17),"No","Yes")</f>
        <v>No</v>
      </c>
      <c r="D77" s="61" t="str">
        <f>IF(OR(H77=13, H77=14), "Yes", "No")</f>
        <v>No</v>
      </c>
      <c r="E77" s="48" t="str">
        <f>IF(OR(H77="",H77&gt;=13),"No","Yes")</f>
        <v>No</v>
      </c>
      <c r="F77" s="55"/>
      <c r="G77" s="55"/>
      <c r="H77" s="54" t="str">
        <f>IF(F77="","",VLOOKUP(F77,#REF!,4,FALSE))</f>
        <v/>
      </c>
      <c r="I77" s="54" t="str">
        <f>IF(Table47[[#This Row],[Under 13?]]="Yes",
     1 + COUNTIFS(Table47[Under 13?],"Yes",Table47[Top 4 Total],"&gt;"&amp;Table47[[#This Row],[Top 4 Total]]),
     ""
)</f>
        <v/>
      </c>
      <c r="J77" s="54" t="str">
        <f>IF(Table47[[#This Row],[Under 15?]]="Yes",
     1 + COUNTIFS(Table47[Under 15?],"Yes",Table47[Top 4 Total],"&gt;"&amp;Table47[[#This Row],[Top 4 Total]]),
     ""
)</f>
        <v/>
      </c>
      <c r="K77" s="54" t="str">
        <f>IF(Table47[[#This Row],[Under 17?]]="Yes",
     1 + COUNTIFS(Table47[Under 17?],"Yes",Table47[Top 4 Total],"&gt;"&amp;Table47[[#This Row],[Top 4 Total]]),
     ""
)</f>
        <v/>
      </c>
      <c r="L77" s="54" t="str">
        <f>IF(Table47[[#This Row],[Under 19?]]="Yes",
     1 + COUNTIFS(Table47[Under 19?],"Yes",Table47[Top 4 Total],"&gt;"&amp;Table47[[#This Row],[Top 4 Total]]),
     ""
)</f>
        <v/>
      </c>
      <c r="M77" s="52" cm="1">
        <f t="array" ref="M77">SUM(LARGE((O77,Q77,S77,U77,W77,Y77,AA77,AC77,AE77,AG77,AI77),{1,2,3,4}))</f>
        <v>0</v>
      </c>
      <c r="N77" s="65" t="s">
        <v>110</v>
      </c>
      <c r="O77" s="59">
        <f>VLOOKUP(N77, $AN$22:$AO$26, 2, FALSE)</f>
        <v>0</v>
      </c>
      <c r="P77" s="65" t="s">
        <v>110</v>
      </c>
      <c r="Q77" s="59" t="str">
        <f>VLOOKUP(P77, $AK$22:$AL$42, 2, FALSE)</f>
        <v>0</v>
      </c>
      <c r="R77" s="65" t="s">
        <v>110</v>
      </c>
      <c r="S77" s="59" t="str">
        <f>VLOOKUP(R77, $AK$22:$AL$42, 2, FALSE)</f>
        <v>0</v>
      </c>
      <c r="T77" s="65" t="s">
        <v>110</v>
      </c>
      <c r="U77" s="59" t="str">
        <f>VLOOKUP(T77, $AQ$22:$AR$52, 2, FALSE)</f>
        <v>0</v>
      </c>
      <c r="V77" s="65" t="s">
        <v>110</v>
      </c>
      <c r="W77" s="59">
        <f>VLOOKUP(V77, $AN$22:$AO$26, 2, FALSE)</f>
        <v>0</v>
      </c>
      <c r="X77" s="65" t="s">
        <v>110</v>
      </c>
      <c r="Y77" s="59" t="str">
        <f>VLOOKUP(X77, $AQ$22:$AR$52, 2, FALSE)</f>
        <v>0</v>
      </c>
      <c r="Z77" s="65" t="s">
        <v>110</v>
      </c>
      <c r="AA77" s="59" t="str">
        <f>VLOOKUP(Z77, $AT$22:$AU$57, 2, FALSE)</f>
        <v>0</v>
      </c>
      <c r="AB77" s="42"/>
      <c r="AC77" s="59">
        <v>0</v>
      </c>
      <c r="AD77" s="65" t="s">
        <v>110</v>
      </c>
      <c r="AE77" s="59" t="str">
        <f>VLOOKUP(AD77, $AW$22:$AX$42, 2, FALSE)</f>
        <v>0</v>
      </c>
      <c r="AF77" s="65" t="s">
        <v>110</v>
      </c>
      <c r="AG77" s="59">
        <f>VLOOKUP(AF77, $AZ$22:$BA$26, 2, FALSE)</f>
        <v>0</v>
      </c>
      <c r="AH77" s="65" t="s">
        <v>110</v>
      </c>
      <c r="AI77" s="59">
        <f>VLOOKUP(AH77, $AZ$22:$BA$26, 2, FALSE)</f>
        <v>0</v>
      </c>
      <c r="AJ77" s="4"/>
      <c r="AK77" s="4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</row>
    <row r="78" spans="1:104" s="2" customFormat="1">
      <c r="A78" s="11">
        <v>75</v>
      </c>
      <c r="B78" s="48" t="str">
        <f>IF(OR(H78="",H78&gt;=19),"No","Yes")</f>
        <v>No</v>
      </c>
      <c r="C78" s="48" t="str">
        <f>IF(OR(H78="",H78&gt;=17),"No","Yes")</f>
        <v>No</v>
      </c>
      <c r="D78" s="61" t="str">
        <f>IF(OR(H78=13, H78=14), "Yes", "No")</f>
        <v>No</v>
      </c>
      <c r="E78" s="48" t="str">
        <f>IF(OR(H78="",H78&gt;=13),"No","Yes")</f>
        <v>No</v>
      </c>
      <c r="F78" s="55"/>
      <c r="G78" s="55"/>
      <c r="H78" s="54" t="str">
        <f>IF(F78="","",VLOOKUP(F78,#REF!,4,FALSE))</f>
        <v/>
      </c>
      <c r="I78" s="54" t="str">
        <f>IF(Table47[[#This Row],[Under 13?]]="Yes",
     1 + COUNTIFS(Table47[Under 13?],"Yes",Table47[Top 4 Total],"&gt;"&amp;Table47[[#This Row],[Top 4 Total]]),
     ""
)</f>
        <v/>
      </c>
      <c r="J78" s="54" t="str">
        <f>IF(Table47[[#This Row],[Under 15?]]="Yes",
     1 + COUNTIFS(Table47[Under 15?],"Yes",Table47[Top 4 Total],"&gt;"&amp;Table47[[#This Row],[Top 4 Total]]),
     ""
)</f>
        <v/>
      </c>
      <c r="K78" s="54" t="str">
        <f>IF(Table47[[#This Row],[Under 17?]]="Yes",
     1 + COUNTIFS(Table47[Under 17?],"Yes",Table47[Top 4 Total],"&gt;"&amp;Table47[[#This Row],[Top 4 Total]]),
     ""
)</f>
        <v/>
      </c>
      <c r="L78" s="54" t="str">
        <f>IF(Table47[[#This Row],[Under 19?]]="Yes",
     1 + COUNTIFS(Table47[Under 19?],"Yes",Table47[Top 4 Total],"&gt;"&amp;Table47[[#This Row],[Top 4 Total]]),
     ""
)</f>
        <v/>
      </c>
      <c r="M78" s="52" cm="1">
        <f t="array" ref="M78">SUM(LARGE((O78,Q78,S78,U78,W78,Y78,AA78,AC78,AE78,AG78,AI78),{1,2,3,4}))</f>
        <v>0</v>
      </c>
      <c r="N78" s="65" t="s">
        <v>110</v>
      </c>
      <c r="O78" s="59">
        <f>VLOOKUP(N78, $AN$22:$AO$26, 2, FALSE)</f>
        <v>0</v>
      </c>
      <c r="P78" s="65" t="s">
        <v>110</v>
      </c>
      <c r="Q78" s="59" t="str">
        <f>VLOOKUP(P78, $AK$22:$AL$42, 2, FALSE)</f>
        <v>0</v>
      </c>
      <c r="R78" s="65" t="s">
        <v>110</v>
      </c>
      <c r="S78" s="59" t="str">
        <f>VLOOKUP(R78, $AK$22:$AL$42, 2, FALSE)</f>
        <v>0</v>
      </c>
      <c r="T78" s="65" t="s">
        <v>110</v>
      </c>
      <c r="U78" s="59" t="str">
        <f>VLOOKUP(T78, $AQ$22:$AR$52, 2, FALSE)</f>
        <v>0</v>
      </c>
      <c r="V78" s="65" t="s">
        <v>110</v>
      </c>
      <c r="W78" s="59">
        <f>VLOOKUP(V78, $AN$22:$AO$26, 2, FALSE)</f>
        <v>0</v>
      </c>
      <c r="X78" s="65" t="s">
        <v>110</v>
      </c>
      <c r="Y78" s="59" t="str">
        <f>VLOOKUP(X78, $AQ$22:$AR$52, 2, FALSE)</f>
        <v>0</v>
      </c>
      <c r="Z78" s="65" t="s">
        <v>110</v>
      </c>
      <c r="AA78" s="59" t="str">
        <f>VLOOKUP(Z78, $AT$22:$AU$57, 2, FALSE)</f>
        <v>0</v>
      </c>
      <c r="AB78" s="42"/>
      <c r="AC78" s="59">
        <v>0</v>
      </c>
      <c r="AD78" s="65" t="s">
        <v>110</v>
      </c>
      <c r="AE78" s="59" t="str">
        <f>VLOOKUP(AD78, $AW$22:$AX$42, 2, FALSE)</f>
        <v>0</v>
      </c>
      <c r="AF78" s="65" t="s">
        <v>110</v>
      </c>
      <c r="AG78" s="59">
        <f>VLOOKUP(AF78, $AZ$22:$BA$26, 2, FALSE)</f>
        <v>0</v>
      </c>
      <c r="AH78" s="65" t="s">
        <v>110</v>
      </c>
      <c r="AI78" s="59">
        <f>VLOOKUP(AH78, $AZ$22:$BA$26, 2, FALSE)</f>
        <v>0</v>
      </c>
      <c r="AJ78" s="4"/>
      <c r="AK78" s="4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</row>
    <row r="79" spans="1:104" s="2" customFormat="1">
      <c r="A79" s="11">
        <v>76</v>
      </c>
      <c r="B79" s="48" t="str">
        <f>IF(OR(H79="",H79&gt;=19),"No","Yes")</f>
        <v>No</v>
      </c>
      <c r="C79" s="48" t="str">
        <f>IF(OR(H79="",H79&gt;=17),"No","Yes")</f>
        <v>No</v>
      </c>
      <c r="D79" s="61" t="str">
        <f>IF(OR(H79=13, H79=14), "Yes", "No")</f>
        <v>No</v>
      </c>
      <c r="E79" s="48" t="str">
        <f>IF(OR(H79="",H79&gt;=13),"No","Yes")</f>
        <v>No</v>
      </c>
      <c r="F79" s="55"/>
      <c r="G79" s="55"/>
      <c r="H79" s="54" t="str">
        <f>IF(F79="","",VLOOKUP(F79,#REF!,4,FALSE))</f>
        <v/>
      </c>
      <c r="I79" s="54" t="str">
        <f>IF(Table47[[#This Row],[Under 13?]]="Yes",
     1 + COUNTIFS(Table47[Under 13?],"Yes",Table47[Top 4 Total],"&gt;"&amp;Table47[[#This Row],[Top 4 Total]]),
     ""
)</f>
        <v/>
      </c>
      <c r="J79" s="54" t="str">
        <f>IF(Table47[[#This Row],[Under 15?]]="Yes",
     1 + COUNTIFS(Table47[Under 15?],"Yes",Table47[Top 4 Total],"&gt;"&amp;Table47[[#This Row],[Top 4 Total]]),
     ""
)</f>
        <v/>
      </c>
      <c r="K79" s="54" t="str">
        <f>IF(Table47[[#This Row],[Under 17?]]="Yes",
     1 + COUNTIFS(Table47[Under 17?],"Yes",Table47[Top 4 Total],"&gt;"&amp;Table47[[#This Row],[Top 4 Total]]),
     ""
)</f>
        <v/>
      </c>
      <c r="L79" s="54" t="str">
        <f>IF(Table47[[#This Row],[Under 19?]]="Yes",
     1 + COUNTIFS(Table47[Under 19?],"Yes",Table47[Top 4 Total],"&gt;"&amp;Table47[[#This Row],[Top 4 Total]]),
     ""
)</f>
        <v/>
      </c>
      <c r="M79" s="52" cm="1">
        <f t="array" ref="M79">SUM(LARGE((O79,Q79,S79,U79,W79,Y79,AA79,AC79,AE79,AG79,AI79),{1,2,3,4}))</f>
        <v>0</v>
      </c>
      <c r="N79" s="65" t="s">
        <v>110</v>
      </c>
      <c r="O79" s="59">
        <f>VLOOKUP(N79, $AN$22:$AO$26, 2, FALSE)</f>
        <v>0</v>
      </c>
      <c r="P79" s="65" t="s">
        <v>110</v>
      </c>
      <c r="Q79" s="59" t="str">
        <f>VLOOKUP(P79, $AK$22:$AL$42, 2, FALSE)</f>
        <v>0</v>
      </c>
      <c r="R79" s="65" t="s">
        <v>110</v>
      </c>
      <c r="S79" s="59" t="str">
        <f>VLOOKUP(R79, $AK$22:$AL$42, 2, FALSE)</f>
        <v>0</v>
      </c>
      <c r="T79" s="65" t="s">
        <v>110</v>
      </c>
      <c r="U79" s="59" t="str">
        <f>VLOOKUP(T79, $AQ$22:$AR$52, 2, FALSE)</f>
        <v>0</v>
      </c>
      <c r="V79" s="65" t="s">
        <v>110</v>
      </c>
      <c r="W79" s="59">
        <f>VLOOKUP(V79, $AN$22:$AO$26, 2, FALSE)</f>
        <v>0</v>
      </c>
      <c r="X79" s="65" t="s">
        <v>110</v>
      </c>
      <c r="Y79" s="59" t="str">
        <f>VLOOKUP(X79, $AQ$22:$AR$52, 2, FALSE)</f>
        <v>0</v>
      </c>
      <c r="Z79" s="65" t="s">
        <v>110</v>
      </c>
      <c r="AA79" s="59" t="str">
        <f>VLOOKUP(Z79, $AT$22:$AU$57, 2, FALSE)</f>
        <v>0</v>
      </c>
      <c r="AB79" s="42"/>
      <c r="AC79" s="59">
        <v>0</v>
      </c>
      <c r="AD79" s="65" t="s">
        <v>110</v>
      </c>
      <c r="AE79" s="59" t="str">
        <f>VLOOKUP(AD79, $AW$22:$AX$42, 2, FALSE)</f>
        <v>0</v>
      </c>
      <c r="AF79" s="65" t="s">
        <v>110</v>
      </c>
      <c r="AG79" s="59">
        <f>VLOOKUP(AF79, $AZ$22:$BA$26, 2, FALSE)</f>
        <v>0</v>
      </c>
      <c r="AH79" s="65" t="s">
        <v>110</v>
      </c>
      <c r="AI79" s="59">
        <f>VLOOKUP(AH79, $AZ$22:$BA$26, 2, FALSE)</f>
        <v>0</v>
      </c>
      <c r="AJ79" s="4"/>
      <c r="AK79" s="4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</row>
    <row r="80" spans="1:104" s="2" customFormat="1">
      <c r="A80" s="11">
        <v>77</v>
      </c>
      <c r="B80" s="48" t="str">
        <f>IF(OR(H80="",H80&gt;=19),"No","Yes")</f>
        <v>No</v>
      </c>
      <c r="C80" s="48" t="str">
        <f>IF(OR(H80="",H80&gt;=17),"No","Yes")</f>
        <v>No</v>
      </c>
      <c r="D80" s="61" t="str">
        <f>IF(OR(H80=13, H80=14), "Yes", "No")</f>
        <v>No</v>
      </c>
      <c r="E80" s="48" t="str">
        <f>IF(OR(H80="",H80&gt;=13),"No","Yes")</f>
        <v>No</v>
      </c>
      <c r="F80" s="55"/>
      <c r="G80" s="55"/>
      <c r="H80" s="54" t="str">
        <f>IF(F80="","",VLOOKUP(F80,#REF!,4,FALSE))</f>
        <v/>
      </c>
      <c r="I80" s="54" t="str">
        <f>IF(Table47[[#This Row],[Under 13?]]="Yes",
     1 + COUNTIFS(Table47[Under 13?],"Yes",Table47[Top 4 Total],"&gt;"&amp;Table47[[#This Row],[Top 4 Total]]),
     ""
)</f>
        <v/>
      </c>
      <c r="J80" s="54" t="str">
        <f>IF(Table47[[#This Row],[Under 15?]]="Yes",
     1 + COUNTIFS(Table47[Under 15?],"Yes",Table47[Top 4 Total],"&gt;"&amp;Table47[[#This Row],[Top 4 Total]]),
     ""
)</f>
        <v/>
      </c>
      <c r="K80" s="54" t="str">
        <f>IF(Table47[[#This Row],[Under 17?]]="Yes",
     1 + COUNTIFS(Table47[Under 17?],"Yes",Table47[Top 4 Total],"&gt;"&amp;Table47[[#This Row],[Top 4 Total]]),
     ""
)</f>
        <v/>
      </c>
      <c r="L80" s="54" t="str">
        <f>IF(Table47[[#This Row],[Under 19?]]="Yes",
     1 + COUNTIFS(Table47[Under 19?],"Yes",Table47[Top 4 Total],"&gt;"&amp;Table47[[#This Row],[Top 4 Total]]),
     ""
)</f>
        <v/>
      </c>
      <c r="M80" s="52" cm="1">
        <f t="array" ref="M80">SUM(LARGE((O80,Q80,S80,U80,W80,Y80,AA80,AC80,AE80,AG80,AI80),{1,2,3,4}))</f>
        <v>0</v>
      </c>
      <c r="N80" s="65" t="s">
        <v>110</v>
      </c>
      <c r="O80" s="59">
        <f>VLOOKUP(N80, $AN$22:$AO$26, 2, FALSE)</f>
        <v>0</v>
      </c>
      <c r="P80" s="65" t="s">
        <v>110</v>
      </c>
      <c r="Q80" s="59" t="str">
        <f>VLOOKUP(P80, $AK$22:$AL$42, 2, FALSE)</f>
        <v>0</v>
      </c>
      <c r="R80" s="65" t="s">
        <v>110</v>
      </c>
      <c r="S80" s="59" t="str">
        <f>VLOOKUP(R80, $AK$22:$AL$42, 2, FALSE)</f>
        <v>0</v>
      </c>
      <c r="T80" s="65" t="s">
        <v>110</v>
      </c>
      <c r="U80" s="59" t="str">
        <f>VLOOKUP(T80, $AQ$22:$AR$52, 2, FALSE)</f>
        <v>0</v>
      </c>
      <c r="V80" s="65" t="s">
        <v>110</v>
      </c>
      <c r="W80" s="59">
        <f>VLOOKUP(V80, $AN$22:$AO$26, 2, FALSE)</f>
        <v>0</v>
      </c>
      <c r="X80" s="65" t="s">
        <v>110</v>
      </c>
      <c r="Y80" s="59" t="str">
        <f>VLOOKUP(X80, $AQ$22:$AR$52, 2, FALSE)</f>
        <v>0</v>
      </c>
      <c r="Z80" s="65" t="s">
        <v>110</v>
      </c>
      <c r="AA80" s="59" t="str">
        <f>VLOOKUP(Z80, $AT$22:$AU$57, 2, FALSE)</f>
        <v>0</v>
      </c>
      <c r="AB80" s="42"/>
      <c r="AC80" s="59">
        <v>0</v>
      </c>
      <c r="AD80" s="65" t="s">
        <v>110</v>
      </c>
      <c r="AE80" s="59" t="str">
        <f>VLOOKUP(AD80, $AW$22:$AX$42, 2, FALSE)</f>
        <v>0</v>
      </c>
      <c r="AF80" s="65" t="s">
        <v>110</v>
      </c>
      <c r="AG80" s="59">
        <f>VLOOKUP(AF80, $AZ$22:$BA$26, 2, FALSE)</f>
        <v>0</v>
      </c>
      <c r="AH80" s="65" t="s">
        <v>110</v>
      </c>
      <c r="AI80" s="59">
        <f>VLOOKUP(AH80, $AZ$22:$BA$26, 2, FALSE)</f>
        <v>0</v>
      </c>
      <c r="AJ80" s="4"/>
      <c r="AK80" s="4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</row>
    <row r="81" spans="1:104" s="2" customFormat="1">
      <c r="A81" s="11">
        <v>78</v>
      </c>
      <c r="B81" s="48" t="str">
        <f>IF(OR(H81="",H81&gt;=19),"No","Yes")</f>
        <v>No</v>
      </c>
      <c r="C81" s="48" t="str">
        <f>IF(OR(H81="",H81&gt;=17),"No","Yes")</f>
        <v>No</v>
      </c>
      <c r="D81" s="61" t="str">
        <f>IF(OR(H81=13, H81=14), "Yes", "No")</f>
        <v>No</v>
      </c>
      <c r="E81" s="48" t="str">
        <f>IF(OR(H81="",H81&gt;=13),"No","Yes")</f>
        <v>No</v>
      </c>
      <c r="F81" s="55"/>
      <c r="G81" s="55"/>
      <c r="H81" s="54"/>
      <c r="I81" s="54" t="str">
        <f>IF(Table47[[#This Row],[Under 13?]]="Yes",
     1 + COUNTIFS(Table47[Under 13?],"Yes",Table47[Top 4 Total],"&gt;"&amp;Table47[[#This Row],[Top 4 Total]]),
     ""
)</f>
        <v/>
      </c>
      <c r="J81" s="54" t="str">
        <f>IF(Table47[[#This Row],[Under 15?]]="Yes",
     1 + COUNTIFS(Table47[Under 15?],"Yes",Table47[Top 4 Total],"&gt;"&amp;Table47[[#This Row],[Top 4 Total]]),
     ""
)</f>
        <v/>
      </c>
      <c r="K81" s="54" t="str">
        <f>IF(Table47[[#This Row],[Under 17?]]="Yes",
     1 + COUNTIFS(Table47[Under 17?],"Yes",Table47[Top 4 Total],"&gt;"&amp;Table47[[#This Row],[Top 4 Total]]),
     ""
)</f>
        <v/>
      </c>
      <c r="L81" s="54" t="str">
        <f>IF(Table47[[#This Row],[Under 19?]]="Yes",
     1 + COUNTIFS(Table47[Under 19?],"Yes",Table47[Top 4 Total],"&gt;"&amp;Table47[[#This Row],[Top 4 Total]]),
     ""
)</f>
        <v/>
      </c>
      <c r="M81" s="52" cm="1">
        <f t="array" ref="M81">SUM(LARGE((O81,Q81,S81,U81,W81,Y81,AA81,AC81,AE81,AG81,AI81),{1,2,3,4}))</f>
        <v>0</v>
      </c>
      <c r="N81" s="65" t="s">
        <v>110</v>
      </c>
      <c r="O81" s="59">
        <f>VLOOKUP(N81, $AN$22:$AO$26, 2, FALSE)</f>
        <v>0</v>
      </c>
      <c r="P81" s="65" t="s">
        <v>110</v>
      </c>
      <c r="Q81" s="59" t="str">
        <f>VLOOKUP(P81, $AK$22:$AL$42, 2, FALSE)</f>
        <v>0</v>
      </c>
      <c r="R81" s="65" t="s">
        <v>110</v>
      </c>
      <c r="S81" s="59" t="str">
        <f>VLOOKUP(R81, $AK$22:$AL$42, 2, FALSE)</f>
        <v>0</v>
      </c>
      <c r="T81" s="65" t="s">
        <v>110</v>
      </c>
      <c r="U81" s="59" t="str">
        <f>VLOOKUP(T81, $AQ$22:$AR$52, 2, FALSE)</f>
        <v>0</v>
      </c>
      <c r="V81" s="65" t="s">
        <v>110</v>
      </c>
      <c r="W81" s="59">
        <f>VLOOKUP(V81, $AN$22:$AO$26, 2, FALSE)</f>
        <v>0</v>
      </c>
      <c r="X81" s="65" t="s">
        <v>110</v>
      </c>
      <c r="Y81" s="59" t="str">
        <f>VLOOKUP(X81, $AQ$22:$AR$52, 2, FALSE)</f>
        <v>0</v>
      </c>
      <c r="Z81" s="65" t="s">
        <v>110</v>
      </c>
      <c r="AA81" s="59" t="str">
        <f>VLOOKUP(Z81, $AT$22:$AU$57, 2, FALSE)</f>
        <v>0</v>
      </c>
      <c r="AB81" s="42"/>
      <c r="AC81" s="59">
        <v>0</v>
      </c>
      <c r="AD81" s="65" t="s">
        <v>110</v>
      </c>
      <c r="AE81" s="59" t="str">
        <f>VLOOKUP(AD81, $AW$22:$AX$42, 2, FALSE)</f>
        <v>0</v>
      </c>
      <c r="AF81" s="65" t="s">
        <v>110</v>
      </c>
      <c r="AG81" s="59">
        <f>VLOOKUP(AF81, $AZ$22:$BA$26, 2, FALSE)</f>
        <v>0</v>
      </c>
      <c r="AH81" s="65" t="s">
        <v>110</v>
      </c>
      <c r="AI81" s="59">
        <f>VLOOKUP(AH81, $AZ$22:$BA$26, 2, FALSE)</f>
        <v>0</v>
      </c>
      <c r="AJ81" s="4"/>
      <c r="AK81" s="4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</row>
    <row r="82" spans="1:104" s="2" customFormat="1">
      <c r="A82" s="11">
        <v>79</v>
      </c>
      <c r="B82" s="48" t="str">
        <f>IF(OR(H82="",H82&gt;=19),"No","Yes")</f>
        <v>No</v>
      </c>
      <c r="C82" s="48" t="str">
        <f>IF(OR(H82="",H82&gt;=17),"No","Yes")</f>
        <v>No</v>
      </c>
      <c r="D82" s="61" t="str">
        <f>IF(OR(H82=13, H82=14), "Yes", "No")</f>
        <v>No</v>
      </c>
      <c r="E82" s="48" t="str">
        <f>IF(OR(H82="",H82&gt;=13),"No","Yes")</f>
        <v>No</v>
      </c>
      <c r="F82" s="55"/>
      <c r="G82" s="55"/>
      <c r="H82" s="54"/>
      <c r="I82" s="54" t="str">
        <f>IF(Table47[[#This Row],[Under 13?]]="Yes",
     1 + COUNTIFS(Table47[Under 13?],"Yes",Table47[Top 4 Total],"&gt;"&amp;Table47[[#This Row],[Top 4 Total]]),
     ""
)</f>
        <v/>
      </c>
      <c r="J82" s="54" t="str">
        <f>IF(Table47[[#This Row],[Under 15?]]="Yes",
     1 + COUNTIFS(Table47[Under 15?],"Yes",Table47[Top 4 Total],"&gt;"&amp;Table47[[#This Row],[Top 4 Total]]),
     ""
)</f>
        <v/>
      </c>
      <c r="K82" s="54" t="str">
        <f>IF(Table47[[#This Row],[Under 17?]]="Yes",
     1 + COUNTIFS(Table47[Under 17?],"Yes",Table47[Top 4 Total],"&gt;"&amp;Table47[[#This Row],[Top 4 Total]]),
     ""
)</f>
        <v/>
      </c>
      <c r="L82" s="54" t="str">
        <f>IF(Table47[[#This Row],[Under 19?]]="Yes",
     1 + COUNTIFS(Table47[Under 19?],"Yes",Table47[Top 4 Total],"&gt;"&amp;Table47[[#This Row],[Top 4 Total]]),
     ""
)</f>
        <v/>
      </c>
      <c r="M82" s="52" cm="1">
        <f t="array" ref="M82">SUM(LARGE((O82,Q82,S82,U82,W82,Y82,AA82,AC82,AE82,AG82,AI82),{1,2,3,4}))</f>
        <v>0</v>
      </c>
      <c r="N82" s="65" t="s">
        <v>110</v>
      </c>
      <c r="O82" s="59">
        <f>VLOOKUP(N82, $AN$22:$AO$26, 2, FALSE)</f>
        <v>0</v>
      </c>
      <c r="P82" s="65" t="s">
        <v>110</v>
      </c>
      <c r="Q82" s="59" t="str">
        <f>VLOOKUP(P82, $AK$22:$AL$42, 2, FALSE)</f>
        <v>0</v>
      </c>
      <c r="R82" s="65" t="s">
        <v>110</v>
      </c>
      <c r="S82" s="59" t="str">
        <f>VLOOKUP(R82, $AK$22:$AL$42, 2, FALSE)</f>
        <v>0</v>
      </c>
      <c r="T82" s="65" t="s">
        <v>110</v>
      </c>
      <c r="U82" s="59" t="str">
        <f>VLOOKUP(T82, $AQ$22:$AR$52, 2, FALSE)</f>
        <v>0</v>
      </c>
      <c r="V82" s="65" t="s">
        <v>110</v>
      </c>
      <c r="W82" s="59">
        <f>VLOOKUP(V82, $AN$22:$AO$26, 2, FALSE)</f>
        <v>0</v>
      </c>
      <c r="X82" s="65" t="s">
        <v>110</v>
      </c>
      <c r="Y82" s="59" t="str">
        <f>VLOOKUP(X82, $AQ$22:$AR$52, 2, FALSE)</f>
        <v>0</v>
      </c>
      <c r="Z82" s="65" t="s">
        <v>110</v>
      </c>
      <c r="AA82" s="59" t="str">
        <f>VLOOKUP(Z82, $AT$22:$AU$57, 2, FALSE)</f>
        <v>0</v>
      </c>
      <c r="AB82" s="42"/>
      <c r="AC82" s="59">
        <v>0</v>
      </c>
      <c r="AD82" s="65" t="s">
        <v>110</v>
      </c>
      <c r="AE82" s="59" t="str">
        <f>VLOOKUP(AD82, $AW$22:$AX$42, 2, FALSE)</f>
        <v>0</v>
      </c>
      <c r="AF82" s="65" t="s">
        <v>110</v>
      </c>
      <c r="AG82" s="59">
        <f>VLOOKUP(AF82, $AZ$22:$BA$26, 2, FALSE)</f>
        <v>0</v>
      </c>
      <c r="AH82" s="65" t="s">
        <v>110</v>
      </c>
      <c r="AI82" s="59">
        <f>VLOOKUP(AH82, $AZ$22:$BA$26, 2, FALSE)</f>
        <v>0</v>
      </c>
      <c r="AJ82" s="4"/>
      <c r="AK82" s="4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</row>
    <row r="83" spans="1:104" s="2" customFormat="1">
      <c r="A83" s="11">
        <v>80</v>
      </c>
      <c r="B83" s="48" t="str">
        <f>IF(OR(H83="",H83&gt;=19),"No","Yes")</f>
        <v>No</v>
      </c>
      <c r="C83" s="48" t="str">
        <f>IF(OR(H83="",H83&gt;=17),"No","Yes")</f>
        <v>No</v>
      </c>
      <c r="D83" s="61" t="str">
        <f>IF(OR(H83=13, H83=14), "Yes", "No")</f>
        <v>No</v>
      </c>
      <c r="E83" s="48" t="str">
        <f>IF(OR(H83="",H83&gt;=13),"No","Yes")</f>
        <v>No</v>
      </c>
      <c r="F83" s="55"/>
      <c r="G83" s="55"/>
      <c r="H83" s="54"/>
      <c r="I83" s="54" t="str">
        <f>IF(Table47[[#This Row],[Under 13?]]="Yes",
     1 + COUNTIFS(Table47[Under 13?],"Yes",Table47[Top 4 Total],"&gt;"&amp;Table47[[#This Row],[Top 4 Total]]),
     ""
)</f>
        <v/>
      </c>
      <c r="J83" s="54" t="str">
        <f>IF(Table47[[#This Row],[Under 15?]]="Yes",
     1 + COUNTIFS(Table47[Under 15?],"Yes",Table47[Top 4 Total],"&gt;"&amp;Table47[[#This Row],[Top 4 Total]]),
     ""
)</f>
        <v/>
      </c>
      <c r="K83" s="54" t="str">
        <f>IF(Table47[[#This Row],[Under 17?]]="Yes",
     1 + COUNTIFS(Table47[Under 17?],"Yes",Table47[Top 4 Total],"&gt;"&amp;Table47[[#This Row],[Top 4 Total]]),
     ""
)</f>
        <v/>
      </c>
      <c r="L83" s="54" t="str">
        <f>IF(Table47[[#This Row],[Under 19?]]="Yes",
     1 + COUNTIFS(Table47[Under 19?],"Yes",Table47[Top 4 Total],"&gt;"&amp;Table47[[#This Row],[Top 4 Total]]),
     ""
)</f>
        <v/>
      </c>
      <c r="M83" s="52" cm="1">
        <f t="array" ref="M83">SUM(LARGE((O83,Q83,S83,U83,W83,Y83,AA83,AC83,AE83,AG83,AI83),{1,2,3,4}))</f>
        <v>0</v>
      </c>
      <c r="N83" s="65" t="s">
        <v>110</v>
      </c>
      <c r="O83" s="59">
        <f>VLOOKUP(N83, $AN$22:$AO$26, 2, FALSE)</f>
        <v>0</v>
      </c>
      <c r="P83" s="65" t="s">
        <v>110</v>
      </c>
      <c r="Q83" s="59" t="str">
        <f>VLOOKUP(P83, $AK$22:$AL$42, 2, FALSE)</f>
        <v>0</v>
      </c>
      <c r="R83" s="65" t="s">
        <v>110</v>
      </c>
      <c r="S83" s="59" t="str">
        <f>VLOOKUP(R83, $AK$22:$AL$42, 2, FALSE)</f>
        <v>0</v>
      </c>
      <c r="T83" s="65" t="s">
        <v>110</v>
      </c>
      <c r="U83" s="59" t="str">
        <f>VLOOKUP(T83, $AQ$22:$AR$52, 2, FALSE)</f>
        <v>0</v>
      </c>
      <c r="V83" s="65" t="s">
        <v>110</v>
      </c>
      <c r="W83" s="59">
        <f>VLOOKUP(V83, $AN$22:$AO$26, 2, FALSE)</f>
        <v>0</v>
      </c>
      <c r="X83" s="65" t="s">
        <v>110</v>
      </c>
      <c r="Y83" s="59" t="str">
        <f>VLOOKUP(X83, $AQ$22:$AR$52, 2, FALSE)</f>
        <v>0</v>
      </c>
      <c r="Z83" s="65" t="s">
        <v>110</v>
      </c>
      <c r="AA83" s="59" t="str">
        <f>VLOOKUP(Z83, $AT$22:$AU$57, 2, FALSE)</f>
        <v>0</v>
      </c>
      <c r="AB83" s="42"/>
      <c r="AC83" s="59">
        <v>0</v>
      </c>
      <c r="AD83" s="65" t="s">
        <v>110</v>
      </c>
      <c r="AE83" s="59" t="str">
        <f>VLOOKUP(AD83, $AW$22:$AX$42, 2, FALSE)</f>
        <v>0</v>
      </c>
      <c r="AF83" s="65" t="s">
        <v>110</v>
      </c>
      <c r="AG83" s="59">
        <f>VLOOKUP(AF83, $AZ$22:$BA$26, 2, FALSE)</f>
        <v>0</v>
      </c>
      <c r="AH83" s="65" t="s">
        <v>110</v>
      </c>
      <c r="AI83" s="59">
        <f>VLOOKUP(AH83, $AZ$22:$BA$26, 2, FALSE)</f>
        <v>0</v>
      </c>
      <c r="AJ83" s="4"/>
      <c r="AK83" s="4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</row>
    <row r="84" spans="1:104" s="2" customFormat="1">
      <c r="A84" s="11">
        <v>81</v>
      </c>
      <c r="B84" s="48" t="str">
        <f>IF(OR(H84="",H84&gt;=19),"No","Yes")</f>
        <v>No</v>
      </c>
      <c r="C84" s="48" t="str">
        <f>IF(OR(H84="",H84&gt;=17),"No","Yes")</f>
        <v>No</v>
      </c>
      <c r="D84" s="61" t="str">
        <f>IF(OR(H84=13, H84=14), "Yes", "No")</f>
        <v>No</v>
      </c>
      <c r="E84" s="48" t="str">
        <f>IF(OR(H84="",H84&gt;=13),"No","Yes")</f>
        <v>No</v>
      </c>
      <c r="F84" s="55"/>
      <c r="G84" s="55"/>
      <c r="H84" s="54"/>
      <c r="I84" s="54" t="str">
        <f>IF(Table47[[#This Row],[Under 13?]]="Yes",
     1 + COUNTIFS(Table47[Under 13?],"Yes",Table47[Top 4 Total],"&gt;"&amp;Table47[[#This Row],[Top 4 Total]]),
     ""
)</f>
        <v/>
      </c>
      <c r="J84" s="54" t="str">
        <f>IF(Table47[[#This Row],[Under 15?]]="Yes",
     1 + COUNTIFS(Table47[Under 15?],"Yes",Table47[Top 4 Total],"&gt;"&amp;Table47[[#This Row],[Top 4 Total]]),
     ""
)</f>
        <v/>
      </c>
      <c r="K84" s="54" t="str">
        <f>IF(Table47[[#This Row],[Under 17?]]="Yes",
     1 + COUNTIFS(Table47[Under 17?],"Yes",Table47[Top 4 Total],"&gt;"&amp;Table47[[#This Row],[Top 4 Total]]),
     ""
)</f>
        <v/>
      </c>
      <c r="L84" s="54" t="str">
        <f>IF(Table47[[#This Row],[Under 19?]]="Yes",
     1 + COUNTIFS(Table47[Under 19?],"Yes",Table47[Top 4 Total],"&gt;"&amp;Table47[[#This Row],[Top 4 Total]]),
     ""
)</f>
        <v/>
      </c>
      <c r="M84" s="52" cm="1">
        <f t="array" ref="M84">SUM(LARGE((O84,Q84,S84,U84,W84,Y84,AA84,AC84,AE84,AG84,AI84),{1,2,3,4}))</f>
        <v>0</v>
      </c>
      <c r="N84" s="65" t="s">
        <v>110</v>
      </c>
      <c r="O84" s="59">
        <f>VLOOKUP(N84, $AN$22:$AO$26, 2, FALSE)</f>
        <v>0</v>
      </c>
      <c r="P84" s="65" t="s">
        <v>110</v>
      </c>
      <c r="Q84" s="59" t="str">
        <f>VLOOKUP(P84, $AK$22:$AL$42, 2, FALSE)</f>
        <v>0</v>
      </c>
      <c r="R84" s="65" t="s">
        <v>110</v>
      </c>
      <c r="S84" s="59" t="str">
        <f>VLOOKUP(R84, $AK$22:$AL$42, 2, FALSE)</f>
        <v>0</v>
      </c>
      <c r="T84" s="65" t="s">
        <v>110</v>
      </c>
      <c r="U84" s="59" t="str">
        <f>VLOOKUP(T84, $AQ$22:$AR$52, 2, FALSE)</f>
        <v>0</v>
      </c>
      <c r="V84" s="65" t="s">
        <v>110</v>
      </c>
      <c r="W84" s="59">
        <f>VLOOKUP(V84, $AN$22:$AO$26, 2, FALSE)</f>
        <v>0</v>
      </c>
      <c r="X84" s="65" t="s">
        <v>110</v>
      </c>
      <c r="Y84" s="59" t="str">
        <f>VLOOKUP(X84, $AQ$22:$AR$52, 2, FALSE)</f>
        <v>0</v>
      </c>
      <c r="Z84" s="65" t="s">
        <v>110</v>
      </c>
      <c r="AA84" s="59" t="str">
        <f>VLOOKUP(Z84, $AT$22:$AU$57, 2, FALSE)</f>
        <v>0</v>
      </c>
      <c r="AB84" s="42"/>
      <c r="AC84" s="59"/>
      <c r="AD84" s="65" t="s">
        <v>110</v>
      </c>
      <c r="AE84" s="59" t="str">
        <f>VLOOKUP(AD84, $AW$22:$AX$42, 2, FALSE)</f>
        <v>0</v>
      </c>
      <c r="AF84" s="65" t="s">
        <v>110</v>
      </c>
      <c r="AG84" s="59">
        <f>VLOOKUP(AF84, $AZ$22:$BA$26, 2, FALSE)</f>
        <v>0</v>
      </c>
      <c r="AH84" s="65" t="s">
        <v>110</v>
      </c>
      <c r="AI84" s="59">
        <f>VLOOKUP(AH84, $AZ$22:$BA$26, 2, FALSE)</f>
        <v>0</v>
      </c>
      <c r="AJ84" s="4"/>
      <c r="AK84" s="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</row>
    <row r="85" spans="1:104" s="2" customFormat="1">
      <c r="A85" s="11">
        <v>82</v>
      </c>
      <c r="B85" s="48" t="str">
        <f>IF(OR(H85="",H85&gt;=19),"No","Yes")</f>
        <v>No</v>
      </c>
      <c r="C85" s="48" t="str">
        <f>IF(OR(H85="",H85&gt;=17),"No","Yes")</f>
        <v>No</v>
      </c>
      <c r="D85" s="61" t="str">
        <f>IF(OR(H85=13, H85=14), "Yes", "No")</f>
        <v>No</v>
      </c>
      <c r="E85" s="48" t="str">
        <f>IF(OR(H85="",H85&gt;=13),"No","Yes")</f>
        <v>No</v>
      </c>
      <c r="F85" s="55"/>
      <c r="G85" s="55"/>
      <c r="H85" s="54"/>
      <c r="I85" s="54" t="str">
        <f>IF(Table47[[#This Row],[Under 13?]]="Yes",
     1 + COUNTIFS(Table47[Under 13?],"Yes",Table47[Top 4 Total],"&gt;"&amp;Table47[[#This Row],[Top 4 Total]]),
     ""
)</f>
        <v/>
      </c>
      <c r="J85" s="54" t="str">
        <f>IF(Table47[[#This Row],[Under 15?]]="Yes",
     1 + COUNTIFS(Table47[Under 15?],"Yes",Table47[Top 4 Total],"&gt;"&amp;Table47[[#This Row],[Top 4 Total]]),
     ""
)</f>
        <v/>
      </c>
      <c r="K85" s="54" t="str">
        <f>IF(Table47[[#This Row],[Under 17?]]="Yes",
     1 + COUNTIFS(Table47[Under 17?],"Yes",Table47[Top 4 Total],"&gt;"&amp;Table47[[#This Row],[Top 4 Total]]),
     ""
)</f>
        <v/>
      </c>
      <c r="L85" s="54" t="str">
        <f>IF(Table47[[#This Row],[Under 19?]]="Yes",
     1 + COUNTIFS(Table47[Under 19?],"Yes",Table47[Top 4 Total],"&gt;"&amp;Table47[[#This Row],[Top 4 Total]]),
     ""
)</f>
        <v/>
      </c>
      <c r="M85" s="52" cm="1">
        <f t="array" ref="M85">SUM(LARGE((O85,Q85,S85,U85,W85,Y85,AA85,AC85,AE85,AG85,AI85),{1,2,3,4}))</f>
        <v>0</v>
      </c>
      <c r="N85" s="65" t="s">
        <v>110</v>
      </c>
      <c r="O85" s="59">
        <f>VLOOKUP(N85, $AN$22:$AO$26, 2, FALSE)</f>
        <v>0</v>
      </c>
      <c r="P85" s="65" t="s">
        <v>110</v>
      </c>
      <c r="Q85" s="59" t="str">
        <f>VLOOKUP(P85, $AK$22:$AL$42, 2, FALSE)</f>
        <v>0</v>
      </c>
      <c r="R85" s="65" t="s">
        <v>110</v>
      </c>
      <c r="S85" s="59" t="str">
        <f>VLOOKUP(R85, $AK$22:$AL$42, 2, FALSE)</f>
        <v>0</v>
      </c>
      <c r="T85" s="65" t="s">
        <v>110</v>
      </c>
      <c r="U85" s="59" t="str">
        <f>VLOOKUP(T85, $AQ$22:$AR$52, 2, FALSE)</f>
        <v>0</v>
      </c>
      <c r="V85" s="65" t="s">
        <v>110</v>
      </c>
      <c r="W85" s="59">
        <f>VLOOKUP(V85, $AN$22:$AO$26, 2, FALSE)</f>
        <v>0</v>
      </c>
      <c r="X85" s="65" t="s">
        <v>110</v>
      </c>
      <c r="Y85" s="59" t="str">
        <f>VLOOKUP(X85, $AQ$22:$AR$52, 2, FALSE)</f>
        <v>0</v>
      </c>
      <c r="Z85" s="65" t="s">
        <v>110</v>
      </c>
      <c r="AA85" s="59" t="str">
        <f>VLOOKUP(Z85, $AT$22:$AU$57, 2, FALSE)</f>
        <v>0</v>
      </c>
      <c r="AB85" s="42"/>
      <c r="AC85" s="59"/>
      <c r="AD85" s="65" t="s">
        <v>110</v>
      </c>
      <c r="AE85" s="59" t="str">
        <f>VLOOKUP(AD85, $AW$22:$AX$42, 2, FALSE)</f>
        <v>0</v>
      </c>
      <c r="AF85" s="65" t="s">
        <v>110</v>
      </c>
      <c r="AG85" s="59">
        <f>VLOOKUP(AF85, $AZ$22:$BA$26, 2, FALSE)</f>
        <v>0</v>
      </c>
      <c r="AH85" s="65" t="s">
        <v>110</v>
      </c>
      <c r="AI85" s="59">
        <f>VLOOKUP(AH85, $AZ$22:$BA$26, 2, FALSE)</f>
        <v>0</v>
      </c>
      <c r="AJ85" s="4"/>
      <c r="AK85" s="4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</row>
    <row r="86" spans="1:104" s="2" customFormat="1">
      <c r="A86" s="11">
        <v>83</v>
      </c>
      <c r="B86" s="48" t="str">
        <f>IF(OR(H86="",H86&gt;=19),"No","Yes")</f>
        <v>No</v>
      </c>
      <c r="C86" s="48" t="str">
        <f>IF(OR(H86="",H86&gt;=17),"No","Yes")</f>
        <v>No</v>
      </c>
      <c r="D86" s="61" t="str">
        <f>IF(OR(H86=13, H86=14), "Yes", "No")</f>
        <v>No</v>
      </c>
      <c r="E86" s="48" t="str">
        <f>IF(OR(H86="",H86&gt;=13),"No","Yes")</f>
        <v>No</v>
      </c>
      <c r="F86" s="55"/>
      <c r="G86" s="55"/>
      <c r="H86" s="54"/>
      <c r="I86" s="54" t="str">
        <f>IF(Table47[[#This Row],[Under 13?]]="Yes",
     1 + COUNTIFS(Table47[Under 13?],"Yes",Table47[Top 4 Total],"&gt;"&amp;Table47[[#This Row],[Top 4 Total]]),
     ""
)</f>
        <v/>
      </c>
      <c r="J86" s="54" t="str">
        <f>IF(Table47[[#This Row],[Under 15?]]="Yes",
     1 + COUNTIFS(Table47[Under 15?],"Yes",Table47[Top 4 Total],"&gt;"&amp;Table47[[#This Row],[Top 4 Total]]),
     ""
)</f>
        <v/>
      </c>
      <c r="K86" s="54" t="str">
        <f>IF(Table47[[#This Row],[Under 17?]]="Yes",
     1 + COUNTIFS(Table47[Under 17?],"Yes",Table47[Top 4 Total],"&gt;"&amp;Table47[[#This Row],[Top 4 Total]]),
     ""
)</f>
        <v/>
      </c>
      <c r="L86" s="54" t="str">
        <f>IF(Table47[[#This Row],[Under 19?]]="Yes",
     1 + COUNTIFS(Table47[Under 19?],"Yes",Table47[Top 4 Total],"&gt;"&amp;Table47[[#This Row],[Top 4 Total]]),
     ""
)</f>
        <v/>
      </c>
      <c r="M86" s="52" cm="1">
        <f t="array" ref="M86">SUM(LARGE((O86,Q86,S86,U86,W86,Y86,AA86,AC86,AE86,AG86,AI86),{1,2,3,4}))</f>
        <v>0</v>
      </c>
      <c r="N86" s="65" t="s">
        <v>110</v>
      </c>
      <c r="O86" s="59">
        <f>VLOOKUP(N86, $AN$22:$AO$26, 2, FALSE)</f>
        <v>0</v>
      </c>
      <c r="P86" s="65" t="s">
        <v>110</v>
      </c>
      <c r="Q86" s="59" t="str">
        <f>VLOOKUP(P86, $AK$22:$AL$42, 2, FALSE)</f>
        <v>0</v>
      </c>
      <c r="R86" s="65" t="s">
        <v>110</v>
      </c>
      <c r="S86" s="59" t="str">
        <f>VLOOKUP(R86, $AK$22:$AL$42, 2, FALSE)</f>
        <v>0</v>
      </c>
      <c r="T86" s="65" t="s">
        <v>110</v>
      </c>
      <c r="U86" s="59" t="str">
        <f>VLOOKUP(T86, $AQ$22:$AR$52, 2, FALSE)</f>
        <v>0</v>
      </c>
      <c r="V86" s="65" t="s">
        <v>110</v>
      </c>
      <c r="W86" s="59">
        <f>VLOOKUP(V86, $AN$22:$AO$26, 2, FALSE)</f>
        <v>0</v>
      </c>
      <c r="X86" s="65" t="s">
        <v>110</v>
      </c>
      <c r="Y86" s="59" t="str">
        <f>VLOOKUP(X86, $AQ$22:$AR$52, 2, FALSE)</f>
        <v>0</v>
      </c>
      <c r="Z86" s="65" t="s">
        <v>110</v>
      </c>
      <c r="AA86" s="59" t="str">
        <f>VLOOKUP(Z86, $AT$22:$AU$57, 2, FALSE)</f>
        <v>0</v>
      </c>
      <c r="AB86" s="42"/>
      <c r="AC86" s="59"/>
      <c r="AD86" s="65" t="s">
        <v>110</v>
      </c>
      <c r="AE86" s="59" t="str">
        <f>VLOOKUP(AD86, $AW$22:$AX$42, 2, FALSE)</f>
        <v>0</v>
      </c>
      <c r="AF86" s="65" t="s">
        <v>110</v>
      </c>
      <c r="AG86" s="59">
        <f>VLOOKUP(AF86, $AZ$22:$BA$26, 2, FALSE)</f>
        <v>0</v>
      </c>
      <c r="AH86" s="65" t="s">
        <v>110</v>
      </c>
      <c r="AI86" s="59">
        <f>VLOOKUP(AH86, $AZ$22:$BA$26, 2, FALSE)</f>
        <v>0</v>
      </c>
      <c r="AJ86" s="4"/>
      <c r="AK86" s="4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</row>
    <row r="87" spans="1:104" s="2" customFormat="1">
      <c r="A87" s="11">
        <v>84</v>
      </c>
      <c r="B87" s="48" t="str">
        <f>IF(OR(H87="",H87&gt;=19),"No","Yes")</f>
        <v>No</v>
      </c>
      <c r="C87" s="48" t="str">
        <f>IF(OR(H87="",H87&gt;=17),"No","Yes")</f>
        <v>No</v>
      </c>
      <c r="D87" s="61" t="str">
        <f>IF(OR(H87=13, H87=14), "Yes", "No")</f>
        <v>No</v>
      </c>
      <c r="E87" s="48" t="str">
        <f>IF(OR(H87="",H87&gt;=13),"No","Yes")</f>
        <v>No</v>
      </c>
      <c r="F87" s="55"/>
      <c r="G87" s="55"/>
      <c r="H87" s="54"/>
      <c r="I87" s="54" t="str">
        <f>IF(Table47[[#This Row],[Under 13?]]="Yes",
     1 + COUNTIFS(Table47[Under 13?],"Yes",Table47[Top 4 Total],"&gt;"&amp;Table47[[#This Row],[Top 4 Total]]),
     ""
)</f>
        <v/>
      </c>
      <c r="J87" s="54" t="str">
        <f>IF(Table47[[#This Row],[Under 15?]]="Yes",
     1 + COUNTIFS(Table47[Under 15?],"Yes",Table47[Top 4 Total],"&gt;"&amp;Table47[[#This Row],[Top 4 Total]]),
     ""
)</f>
        <v/>
      </c>
      <c r="K87" s="54" t="str">
        <f>IF(Table47[[#This Row],[Under 17?]]="Yes",
     1 + COUNTIFS(Table47[Under 17?],"Yes",Table47[Top 4 Total],"&gt;"&amp;Table47[[#This Row],[Top 4 Total]]),
     ""
)</f>
        <v/>
      </c>
      <c r="L87" s="54" t="str">
        <f>IF(Table47[[#This Row],[Under 19?]]="Yes",
     1 + COUNTIFS(Table47[Under 19?],"Yes",Table47[Top 4 Total],"&gt;"&amp;Table47[[#This Row],[Top 4 Total]]),
     ""
)</f>
        <v/>
      </c>
      <c r="M87" s="52" cm="1">
        <f t="array" ref="M87">SUM(LARGE((O87,Q87,S87,U87,W87,Y87,AA87,AC87,AE87,AG87,AI87),{1,2,3,4}))</f>
        <v>0</v>
      </c>
      <c r="N87" s="65" t="s">
        <v>110</v>
      </c>
      <c r="O87" s="59">
        <f>VLOOKUP(N87, $AN$22:$AO$26, 2, FALSE)</f>
        <v>0</v>
      </c>
      <c r="P87" s="65" t="s">
        <v>110</v>
      </c>
      <c r="Q87" s="59" t="str">
        <f>VLOOKUP(P87, $AK$22:$AL$42, 2, FALSE)</f>
        <v>0</v>
      </c>
      <c r="R87" s="65" t="s">
        <v>110</v>
      </c>
      <c r="S87" s="59" t="str">
        <f>VLOOKUP(R87, $AK$22:$AL$42, 2, FALSE)</f>
        <v>0</v>
      </c>
      <c r="T87" s="65" t="s">
        <v>110</v>
      </c>
      <c r="U87" s="59" t="str">
        <f>VLOOKUP(T87, $AQ$22:$AR$52, 2, FALSE)</f>
        <v>0</v>
      </c>
      <c r="V87" s="65" t="s">
        <v>110</v>
      </c>
      <c r="W87" s="59">
        <f>VLOOKUP(V87, $AN$22:$AO$26, 2, FALSE)</f>
        <v>0</v>
      </c>
      <c r="X87" s="65" t="s">
        <v>110</v>
      </c>
      <c r="Y87" s="59" t="str">
        <f>VLOOKUP(X87, $AQ$22:$AR$52, 2, FALSE)</f>
        <v>0</v>
      </c>
      <c r="Z87" s="65" t="s">
        <v>110</v>
      </c>
      <c r="AA87" s="59" t="str">
        <f>VLOOKUP(Z87, $AT$22:$AU$57, 2, FALSE)</f>
        <v>0</v>
      </c>
      <c r="AB87" s="42"/>
      <c r="AC87" s="59"/>
      <c r="AD87" s="65" t="s">
        <v>110</v>
      </c>
      <c r="AE87" s="59" t="str">
        <f>VLOOKUP(AD87, $AW$22:$AX$42, 2, FALSE)</f>
        <v>0</v>
      </c>
      <c r="AF87" s="65" t="s">
        <v>110</v>
      </c>
      <c r="AG87" s="59">
        <f>VLOOKUP(AF87, $AZ$22:$BA$26, 2, FALSE)</f>
        <v>0</v>
      </c>
      <c r="AH87" s="65" t="s">
        <v>110</v>
      </c>
      <c r="AI87" s="59">
        <f>VLOOKUP(AH87, $AZ$22:$BA$26, 2, FALSE)</f>
        <v>0</v>
      </c>
      <c r="AJ87" s="4"/>
      <c r="AK87" s="4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</row>
    <row r="88" spans="1:104" s="2" customFormat="1">
      <c r="A88" s="11">
        <v>85</v>
      </c>
      <c r="B88" s="48" t="str">
        <f>IF(OR(H88="",H88&gt;=19),"No","Yes")</f>
        <v>No</v>
      </c>
      <c r="C88" s="48" t="str">
        <f>IF(OR(H88="",H88&gt;=17),"No","Yes")</f>
        <v>No</v>
      </c>
      <c r="D88" s="61" t="str">
        <f>IF(OR(H88=13, H88=14), "Yes", "No")</f>
        <v>No</v>
      </c>
      <c r="E88" s="48" t="str">
        <f>IF(OR(H88="",H88&gt;=13),"No","Yes")</f>
        <v>No</v>
      </c>
      <c r="F88" s="54"/>
      <c r="G88" s="54"/>
      <c r="H88" s="54"/>
      <c r="I88" s="54" t="str">
        <f>IF(Table47[[#This Row],[Under 13?]]="Yes",
     1 + COUNTIFS(Table47[Under 13?],"Yes",Table47[Top 4 Total],"&gt;"&amp;Table47[[#This Row],[Top 4 Total]]),
     ""
)</f>
        <v/>
      </c>
      <c r="J88" s="54" t="str">
        <f>IF(Table47[[#This Row],[Under 15?]]="Yes",
     1 + COUNTIFS(Table47[Under 15?],"Yes",Table47[Top 4 Total],"&gt;"&amp;Table47[[#This Row],[Top 4 Total]]),
     ""
)</f>
        <v/>
      </c>
      <c r="K88" s="54" t="str">
        <f>IF(Table47[[#This Row],[Under 17?]]="Yes",
     1 + COUNTIFS(Table47[Under 17?],"Yes",Table47[Top 4 Total],"&gt;"&amp;Table47[[#This Row],[Top 4 Total]]),
     ""
)</f>
        <v/>
      </c>
      <c r="L88" s="54" t="str">
        <f>IF(Table47[[#This Row],[Under 19?]]="Yes",
     1 + COUNTIFS(Table47[Under 19?],"Yes",Table47[Top 4 Total],"&gt;"&amp;Table47[[#This Row],[Top 4 Total]]),
     ""
)</f>
        <v/>
      </c>
      <c r="M88" s="52" cm="1">
        <f t="array" ref="M88">SUM(LARGE((O88,Q88,S88,U88,W88,Y88,AA88,AC88,AE88,AG88,AI88),{1,2,3,4}))</f>
        <v>0</v>
      </c>
      <c r="N88" s="65" t="s">
        <v>110</v>
      </c>
      <c r="O88" s="59">
        <f>VLOOKUP(N88, $AN$22:$AO$26, 2, FALSE)</f>
        <v>0</v>
      </c>
      <c r="P88" s="65" t="s">
        <v>110</v>
      </c>
      <c r="Q88" s="59" t="str">
        <f>VLOOKUP(P88, $AK$22:$AL$42, 2, FALSE)</f>
        <v>0</v>
      </c>
      <c r="R88" s="65" t="s">
        <v>110</v>
      </c>
      <c r="S88" s="59" t="str">
        <f>VLOOKUP(R88, $AK$22:$AL$42, 2, FALSE)</f>
        <v>0</v>
      </c>
      <c r="T88" s="65" t="s">
        <v>110</v>
      </c>
      <c r="U88" s="59" t="str">
        <f>VLOOKUP(T88, $AQ$22:$AR$52, 2, FALSE)</f>
        <v>0</v>
      </c>
      <c r="V88" s="65" t="s">
        <v>110</v>
      </c>
      <c r="W88" s="59">
        <f>VLOOKUP(V88, $AN$22:$AO$26, 2, FALSE)</f>
        <v>0</v>
      </c>
      <c r="X88" s="65" t="s">
        <v>110</v>
      </c>
      <c r="Y88" s="59" t="str">
        <f>VLOOKUP(X88, $AQ$22:$AR$52, 2, FALSE)</f>
        <v>0</v>
      </c>
      <c r="Z88" s="65" t="s">
        <v>110</v>
      </c>
      <c r="AA88" s="59" t="str">
        <f>VLOOKUP(Z88, $AT$22:$AU$57, 2, FALSE)</f>
        <v>0</v>
      </c>
      <c r="AB88" s="42"/>
      <c r="AC88" s="59"/>
      <c r="AD88" s="65" t="s">
        <v>110</v>
      </c>
      <c r="AE88" s="59" t="str">
        <f>VLOOKUP(AD88, $AW$22:$AX$42, 2, FALSE)</f>
        <v>0</v>
      </c>
      <c r="AF88" s="65" t="s">
        <v>110</v>
      </c>
      <c r="AG88" s="59">
        <f>VLOOKUP(AF88, $AZ$22:$BA$26, 2, FALSE)</f>
        <v>0</v>
      </c>
      <c r="AH88" s="65" t="s">
        <v>110</v>
      </c>
      <c r="AI88" s="59">
        <f>VLOOKUP(AH88, $AZ$22:$BA$26, 2, FALSE)</f>
        <v>0</v>
      </c>
      <c r="AJ88" s="4"/>
      <c r="AK88" s="4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</row>
    <row r="89" spans="1:104" s="2" customFormat="1">
      <c r="A89" s="11">
        <v>86</v>
      </c>
      <c r="B89" s="48" t="str">
        <f>IF(OR(H89="",H89&gt;=19),"No","Yes")</f>
        <v>No</v>
      </c>
      <c r="C89" s="48" t="str">
        <f>IF(OR(H89="",H89&gt;=17),"No","Yes")</f>
        <v>No</v>
      </c>
      <c r="D89" s="61" t="str">
        <f>IF(OR(H89=13, H89=14), "Yes", "No")</f>
        <v>No</v>
      </c>
      <c r="E89" s="48" t="str">
        <f>IF(OR(H89="",H89&gt;=13),"No","Yes")</f>
        <v>No</v>
      </c>
      <c r="F89" s="54"/>
      <c r="G89" s="54"/>
      <c r="H89" s="54"/>
      <c r="I89" s="54" t="str">
        <f>IF(Table47[[#This Row],[Under 13?]]="Yes",
     1 + COUNTIFS(Table47[Under 13?],"Yes",Table47[Top 4 Total],"&gt;"&amp;Table47[[#This Row],[Top 4 Total]]),
     ""
)</f>
        <v/>
      </c>
      <c r="J89" s="54" t="str">
        <f>IF(Table47[[#This Row],[Under 15?]]="Yes",
     1 + COUNTIFS(Table47[Under 15?],"Yes",Table47[Top 4 Total],"&gt;"&amp;Table47[[#This Row],[Top 4 Total]]),
     ""
)</f>
        <v/>
      </c>
      <c r="K89" s="54" t="str">
        <f>IF(Table47[[#This Row],[Under 17?]]="Yes",
     1 + COUNTIFS(Table47[Under 17?],"Yes",Table47[Top 4 Total],"&gt;"&amp;Table47[[#This Row],[Top 4 Total]]),
     ""
)</f>
        <v/>
      </c>
      <c r="L89" s="54" t="str">
        <f>IF(Table47[[#This Row],[Under 19?]]="Yes",
     1 + COUNTIFS(Table47[Under 19?],"Yes",Table47[Top 4 Total],"&gt;"&amp;Table47[[#This Row],[Top 4 Total]]),
     ""
)</f>
        <v/>
      </c>
      <c r="M89" s="52" cm="1">
        <f t="array" ref="M89">SUM(LARGE((O89,Q89,S89,U89,W89,Y89,AA89,AC89,AE89,AG89,AI89),{1,2,3,4}))</f>
        <v>0</v>
      </c>
      <c r="N89" s="65" t="s">
        <v>110</v>
      </c>
      <c r="O89" s="59">
        <f>VLOOKUP(N89, $AN$22:$AO$26, 2, FALSE)</f>
        <v>0</v>
      </c>
      <c r="P89" s="65" t="s">
        <v>110</v>
      </c>
      <c r="Q89" s="59" t="str">
        <f>VLOOKUP(P89, $AK$22:$AL$42, 2, FALSE)</f>
        <v>0</v>
      </c>
      <c r="R89" s="65" t="s">
        <v>110</v>
      </c>
      <c r="S89" s="59" t="str">
        <f>VLOOKUP(R89, $AK$22:$AL$42, 2, FALSE)</f>
        <v>0</v>
      </c>
      <c r="T89" s="65" t="s">
        <v>110</v>
      </c>
      <c r="U89" s="59" t="str">
        <f>VLOOKUP(T89, $AQ$22:$AR$52, 2, FALSE)</f>
        <v>0</v>
      </c>
      <c r="V89" s="65" t="s">
        <v>110</v>
      </c>
      <c r="W89" s="59">
        <f>VLOOKUP(V89, $AN$22:$AO$26, 2, FALSE)</f>
        <v>0</v>
      </c>
      <c r="X89" s="65" t="s">
        <v>110</v>
      </c>
      <c r="Y89" s="59" t="str">
        <f>VLOOKUP(X89, $AQ$22:$AR$52, 2, FALSE)</f>
        <v>0</v>
      </c>
      <c r="Z89" s="65" t="s">
        <v>110</v>
      </c>
      <c r="AA89" s="59" t="str">
        <f>VLOOKUP(Z89, $AT$22:$AU$57, 2, FALSE)</f>
        <v>0</v>
      </c>
      <c r="AB89" s="42"/>
      <c r="AC89" s="59"/>
      <c r="AD89" s="65" t="s">
        <v>110</v>
      </c>
      <c r="AE89" s="59" t="str">
        <f>VLOOKUP(AD89, $AW$22:$AX$42, 2, FALSE)</f>
        <v>0</v>
      </c>
      <c r="AF89" s="65" t="s">
        <v>110</v>
      </c>
      <c r="AG89" s="59">
        <f>VLOOKUP(AF89, $AZ$22:$BA$26, 2, FALSE)</f>
        <v>0</v>
      </c>
      <c r="AH89" s="65" t="s">
        <v>110</v>
      </c>
      <c r="AI89" s="59">
        <f>VLOOKUP(AH89, $AZ$22:$BA$26, 2, FALSE)</f>
        <v>0</v>
      </c>
      <c r="AJ89" s="4"/>
      <c r="AK89" s="4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</row>
    <row r="90" spans="1:104" s="2" customFormat="1">
      <c r="A90" s="11">
        <v>87</v>
      </c>
      <c r="B90" s="48" t="str">
        <f>IF(OR(H90="",H90&gt;=19),"No","Yes")</f>
        <v>No</v>
      </c>
      <c r="C90" s="48" t="str">
        <f>IF(OR(H90="",H90&gt;=17),"No","Yes")</f>
        <v>No</v>
      </c>
      <c r="D90" s="61" t="str">
        <f>IF(OR(H90=13, H90=14), "Yes", "No")</f>
        <v>No</v>
      </c>
      <c r="E90" s="48" t="str">
        <f>IF(OR(H90="",H90&gt;=13),"No","Yes")</f>
        <v>No</v>
      </c>
      <c r="F90" s="54"/>
      <c r="G90" s="54"/>
      <c r="H90" s="54"/>
      <c r="I90" s="54" t="str">
        <f>IF(Table47[[#This Row],[Under 13?]]="Yes",
     1 + COUNTIFS(Table47[Under 13?],"Yes",Table47[Top 4 Total],"&gt;"&amp;Table47[[#This Row],[Top 4 Total]]),
     ""
)</f>
        <v/>
      </c>
      <c r="J90" s="54" t="str">
        <f>IF(Table47[[#This Row],[Under 15?]]="Yes",
     1 + COUNTIFS(Table47[Under 15?],"Yes",Table47[Top 4 Total],"&gt;"&amp;Table47[[#This Row],[Top 4 Total]]),
     ""
)</f>
        <v/>
      </c>
      <c r="K90" s="54" t="str">
        <f>IF(Table47[[#This Row],[Under 17?]]="Yes",
     1 + COUNTIFS(Table47[Under 17?],"Yes",Table47[Top 4 Total],"&gt;"&amp;Table47[[#This Row],[Top 4 Total]]),
     ""
)</f>
        <v/>
      </c>
      <c r="L90" s="54" t="str">
        <f>IF(Table47[[#This Row],[Under 19?]]="Yes",
     1 + COUNTIFS(Table47[Under 19?],"Yes",Table47[Top 4 Total],"&gt;"&amp;Table47[[#This Row],[Top 4 Total]]),
     ""
)</f>
        <v/>
      </c>
      <c r="M90" s="52" cm="1">
        <f t="array" ref="M90">SUM(LARGE((O90,Q90,S90,U90,W90,Y90,AA90,AC90,AE90,AG90,AI90),{1,2,3,4}))</f>
        <v>0</v>
      </c>
      <c r="N90" s="65" t="s">
        <v>110</v>
      </c>
      <c r="O90" s="59">
        <f>VLOOKUP(N90, $AN$22:$AO$26, 2, FALSE)</f>
        <v>0</v>
      </c>
      <c r="P90" s="65" t="s">
        <v>110</v>
      </c>
      <c r="Q90" s="59" t="str">
        <f>VLOOKUP(P90, $AK$22:$AL$42, 2, FALSE)</f>
        <v>0</v>
      </c>
      <c r="R90" s="65" t="s">
        <v>110</v>
      </c>
      <c r="S90" s="59" t="str">
        <f>VLOOKUP(R90, $AK$22:$AL$42, 2, FALSE)</f>
        <v>0</v>
      </c>
      <c r="T90" s="65" t="s">
        <v>110</v>
      </c>
      <c r="U90" s="59" t="str">
        <f>VLOOKUP(T90, $AQ$22:$AR$52, 2, FALSE)</f>
        <v>0</v>
      </c>
      <c r="V90" s="65" t="s">
        <v>110</v>
      </c>
      <c r="W90" s="59">
        <f>VLOOKUP(V90, $AN$22:$AO$26, 2, FALSE)</f>
        <v>0</v>
      </c>
      <c r="X90" s="65" t="s">
        <v>110</v>
      </c>
      <c r="Y90" s="59" t="str">
        <f>VLOOKUP(X90, $AQ$22:$AR$52, 2, FALSE)</f>
        <v>0</v>
      </c>
      <c r="Z90" s="65" t="s">
        <v>110</v>
      </c>
      <c r="AA90" s="59" t="str">
        <f>VLOOKUP(Z90, $AT$22:$AU$57, 2, FALSE)</f>
        <v>0</v>
      </c>
      <c r="AB90" s="42"/>
      <c r="AC90" s="59"/>
      <c r="AD90" s="65" t="s">
        <v>110</v>
      </c>
      <c r="AE90" s="59" t="str">
        <f>VLOOKUP(AD90, $AW$22:$AX$42, 2, FALSE)</f>
        <v>0</v>
      </c>
      <c r="AF90" s="65" t="s">
        <v>110</v>
      </c>
      <c r="AG90" s="59">
        <f>VLOOKUP(AF90, $AZ$22:$BA$26, 2, FALSE)</f>
        <v>0</v>
      </c>
      <c r="AH90" s="65" t="s">
        <v>110</v>
      </c>
      <c r="AI90" s="59">
        <f>VLOOKUP(AH90, $AZ$22:$BA$26, 2, FALSE)</f>
        <v>0</v>
      </c>
      <c r="AJ90" s="4"/>
      <c r="AK90" s="4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</row>
    <row r="91" spans="1:104" s="2" customFormat="1">
      <c r="A91" s="11">
        <v>88</v>
      </c>
      <c r="B91" s="48" t="str">
        <f>IF(OR(H91="",H91&gt;=19),"No","Yes")</f>
        <v>No</v>
      </c>
      <c r="C91" s="48" t="str">
        <f>IF(OR(H91="",H91&gt;=17),"No","Yes")</f>
        <v>No</v>
      </c>
      <c r="D91" s="61" t="str">
        <f>IF(OR(H91=13, H91=14), "Yes", "No")</f>
        <v>No</v>
      </c>
      <c r="E91" s="48" t="str">
        <f>IF(OR(H91="",H91&gt;=13),"No","Yes")</f>
        <v>No</v>
      </c>
      <c r="F91" s="54"/>
      <c r="G91" s="54"/>
      <c r="H91" s="54"/>
      <c r="I91" s="54" t="str">
        <f>IF(Table47[[#This Row],[Under 13?]]="Yes",
     1 + COUNTIFS(Table47[Under 13?],"Yes",Table47[Top 4 Total],"&gt;"&amp;Table47[[#This Row],[Top 4 Total]]),
     ""
)</f>
        <v/>
      </c>
      <c r="J91" s="54" t="str">
        <f>IF(Table47[[#This Row],[Under 15?]]="Yes",
     1 + COUNTIFS(Table47[Under 15?],"Yes",Table47[Top 4 Total],"&gt;"&amp;Table47[[#This Row],[Top 4 Total]]),
     ""
)</f>
        <v/>
      </c>
      <c r="K91" s="54" t="str">
        <f>IF(Table47[[#This Row],[Under 17?]]="Yes",
     1 + COUNTIFS(Table47[Under 17?],"Yes",Table47[Top 4 Total],"&gt;"&amp;Table47[[#This Row],[Top 4 Total]]),
     ""
)</f>
        <v/>
      </c>
      <c r="L91" s="54" t="str">
        <f>IF(Table47[[#This Row],[Under 19?]]="Yes",
     1 + COUNTIFS(Table47[Under 19?],"Yes",Table47[Top 4 Total],"&gt;"&amp;Table47[[#This Row],[Top 4 Total]]),
     ""
)</f>
        <v/>
      </c>
      <c r="M91" s="52" cm="1">
        <f t="array" ref="M91">SUM(LARGE((O91,Q91,S91,U91,W91,Y91,AA91,AC91,AE91,AG91,AI91),{1,2,3,4}))</f>
        <v>0</v>
      </c>
      <c r="N91" s="65" t="s">
        <v>110</v>
      </c>
      <c r="O91" s="59">
        <f>VLOOKUP(N91, $AN$22:$AO$26, 2, FALSE)</f>
        <v>0</v>
      </c>
      <c r="P91" s="65" t="s">
        <v>110</v>
      </c>
      <c r="Q91" s="59" t="str">
        <f>VLOOKUP(P91, $AK$22:$AL$42, 2, FALSE)</f>
        <v>0</v>
      </c>
      <c r="R91" s="65" t="s">
        <v>110</v>
      </c>
      <c r="S91" s="59" t="str">
        <f>VLOOKUP(R91, $AK$22:$AL$42, 2, FALSE)</f>
        <v>0</v>
      </c>
      <c r="T91" s="65" t="s">
        <v>110</v>
      </c>
      <c r="U91" s="59" t="str">
        <f>VLOOKUP(T91, $AQ$22:$AR$52, 2, FALSE)</f>
        <v>0</v>
      </c>
      <c r="V91" s="65" t="s">
        <v>110</v>
      </c>
      <c r="W91" s="59">
        <f>VLOOKUP(V91, $AN$22:$AO$26, 2, FALSE)</f>
        <v>0</v>
      </c>
      <c r="X91" s="65" t="s">
        <v>110</v>
      </c>
      <c r="Y91" s="59" t="str">
        <f>VLOOKUP(X91, $AQ$22:$AR$52, 2, FALSE)</f>
        <v>0</v>
      </c>
      <c r="Z91" s="65" t="s">
        <v>110</v>
      </c>
      <c r="AA91" s="59" t="str">
        <f>VLOOKUP(Z91, $AT$22:$AU$57, 2, FALSE)</f>
        <v>0</v>
      </c>
      <c r="AB91" s="42"/>
      <c r="AC91" s="59"/>
      <c r="AD91" s="65" t="s">
        <v>110</v>
      </c>
      <c r="AE91" s="59" t="str">
        <f>VLOOKUP(AD91, $AW$22:$AX$42, 2, FALSE)</f>
        <v>0</v>
      </c>
      <c r="AF91" s="65" t="s">
        <v>110</v>
      </c>
      <c r="AG91" s="59">
        <f>VLOOKUP(AF91, $AZ$22:$BA$26, 2, FALSE)</f>
        <v>0</v>
      </c>
      <c r="AH91" s="65" t="s">
        <v>110</v>
      </c>
      <c r="AI91" s="59">
        <f>VLOOKUP(AH91, $AZ$22:$BA$26, 2, FALSE)</f>
        <v>0</v>
      </c>
      <c r="AJ91" s="4"/>
      <c r="AK91" s="4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</row>
    <row r="92" spans="1:104" s="2" customFormat="1">
      <c r="A92" s="11">
        <v>89</v>
      </c>
      <c r="B92" s="48" t="str">
        <f>IF(OR(H92="",H92&gt;=19),"No","Yes")</f>
        <v>No</v>
      </c>
      <c r="C92" s="48" t="str">
        <f>IF(OR(H92="",H92&gt;=17),"No","Yes")</f>
        <v>No</v>
      </c>
      <c r="D92" s="61" t="str">
        <f>IF(OR(H92=13, H92=14), "Yes", "No")</f>
        <v>No</v>
      </c>
      <c r="E92" s="48" t="str">
        <f>IF(OR(H92="",H92&gt;=13),"No","Yes")</f>
        <v>No</v>
      </c>
      <c r="F92" s="54"/>
      <c r="G92" s="54"/>
      <c r="H92" s="54"/>
      <c r="I92" s="54" t="str">
        <f>IF(Table47[[#This Row],[Under 13?]]="Yes",
     1 + COUNTIFS(Table47[Under 13?],"Yes",Table47[Top 4 Total],"&gt;"&amp;Table47[[#This Row],[Top 4 Total]]),
     ""
)</f>
        <v/>
      </c>
      <c r="J92" s="54" t="str">
        <f>IF(Table47[[#This Row],[Under 15?]]="Yes",
     1 + COUNTIFS(Table47[Under 15?],"Yes",Table47[Top 4 Total],"&gt;"&amp;Table47[[#This Row],[Top 4 Total]]),
     ""
)</f>
        <v/>
      </c>
      <c r="K92" s="54" t="str">
        <f>IF(Table47[[#This Row],[Under 17?]]="Yes",
     1 + COUNTIFS(Table47[Under 17?],"Yes",Table47[Top 4 Total],"&gt;"&amp;Table47[[#This Row],[Top 4 Total]]),
     ""
)</f>
        <v/>
      </c>
      <c r="L92" s="54" t="str">
        <f>IF(Table47[[#This Row],[Under 19?]]="Yes",
     1 + COUNTIFS(Table47[Under 19?],"Yes",Table47[Top 4 Total],"&gt;"&amp;Table47[[#This Row],[Top 4 Total]]),
     ""
)</f>
        <v/>
      </c>
      <c r="M92" s="52" cm="1">
        <f t="array" ref="M92">SUM(LARGE((O92,Q92,S92,U92,W92,Y92,AA92,AC92,AE92,AG92,AI92),{1,2,3,4}))</f>
        <v>0</v>
      </c>
      <c r="N92" s="65" t="s">
        <v>110</v>
      </c>
      <c r="O92" s="59">
        <f>VLOOKUP(N92, $AN$22:$AO$26, 2, FALSE)</f>
        <v>0</v>
      </c>
      <c r="P92" s="65" t="s">
        <v>110</v>
      </c>
      <c r="Q92" s="59" t="str">
        <f>VLOOKUP(P92, $AK$22:$AL$42, 2, FALSE)</f>
        <v>0</v>
      </c>
      <c r="R92" s="65" t="s">
        <v>110</v>
      </c>
      <c r="S92" s="59" t="str">
        <f>VLOOKUP(R92, $AK$22:$AL$42, 2, FALSE)</f>
        <v>0</v>
      </c>
      <c r="T92" s="65" t="s">
        <v>110</v>
      </c>
      <c r="U92" s="59" t="str">
        <f>VLOOKUP(T92, $AQ$22:$AR$52, 2, FALSE)</f>
        <v>0</v>
      </c>
      <c r="V92" s="65" t="s">
        <v>110</v>
      </c>
      <c r="W92" s="59">
        <f>VLOOKUP(V92, $AN$22:$AO$26, 2, FALSE)</f>
        <v>0</v>
      </c>
      <c r="X92" s="65" t="s">
        <v>110</v>
      </c>
      <c r="Y92" s="59" t="str">
        <f>VLOOKUP(X92, $AQ$22:$AR$52, 2, FALSE)</f>
        <v>0</v>
      </c>
      <c r="Z92" s="65" t="s">
        <v>110</v>
      </c>
      <c r="AA92" s="59" t="str">
        <f>VLOOKUP(Z92, $AT$22:$AU$57, 2, FALSE)</f>
        <v>0</v>
      </c>
      <c r="AB92" s="42"/>
      <c r="AC92" s="59"/>
      <c r="AD92" s="65" t="s">
        <v>110</v>
      </c>
      <c r="AE92" s="59" t="str">
        <f>VLOOKUP(AD92, $AW$22:$AX$42, 2, FALSE)</f>
        <v>0</v>
      </c>
      <c r="AF92" s="65" t="s">
        <v>110</v>
      </c>
      <c r="AG92" s="59">
        <f>VLOOKUP(AF92, $AZ$22:$BA$26, 2, FALSE)</f>
        <v>0</v>
      </c>
      <c r="AH92" s="65" t="s">
        <v>110</v>
      </c>
      <c r="AI92" s="59">
        <f>VLOOKUP(AH92, $AZ$22:$BA$26, 2, FALSE)</f>
        <v>0</v>
      </c>
      <c r="AJ92" s="4"/>
      <c r="AK92" s="4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</row>
    <row r="93" spans="1:104" s="2" customFormat="1">
      <c r="A93" s="11">
        <v>90</v>
      </c>
      <c r="B93" s="48" t="str">
        <f>IF(OR(H93="",H93&gt;=19),"No","Yes")</f>
        <v>No</v>
      </c>
      <c r="C93" s="48" t="str">
        <f>IF(OR(H93="",H93&gt;=17),"No","Yes")</f>
        <v>No</v>
      </c>
      <c r="D93" s="61" t="str">
        <f>IF(OR(H93=13, H93=14), "Yes", "No")</f>
        <v>No</v>
      </c>
      <c r="E93" s="48" t="str">
        <f>IF(OR(H93="",H93&gt;=13),"No","Yes")</f>
        <v>No</v>
      </c>
      <c r="F93" s="54"/>
      <c r="G93" s="54"/>
      <c r="H93" s="54"/>
      <c r="I93" s="54" t="str">
        <f>IF(Table47[[#This Row],[Under 13?]]="Yes",
     1 + COUNTIFS(Table47[Under 13?],"Yes",Table47[Top 4 Total],"&gt;"&amp;Table47[[#This Row],[Top 4 Total]]),
     ""
)</f>
        <v/>
      </c>
      <c r="J93" s="54" t="str">
        <f>IF(Table47[[#This Row],[Under 15?]]="Yes",
     1 + COUNTIFS(Table47[Under 15?],"Yes",Table47[Top 4 Total],"&gt;"&amp;Table47[[#This Row],[Top 4 Total]]),
     ""
)</f>
        <v/>
      </c>
      <c r="K93" s="54" t="str">
        <f>IF(Table47[[#This Row],[Under 17?]]="Yes",
     1 + COUNTIFS(Table47[Under 17?],"Yes",Table47[Top 4 Total],"&gt;"&amp;Table47[[#This Row],[Top 4 Total]]),
     ""
)</f>
        <v/>
      </c>
      <c r="L93" s="54" t="str">
        <f>IF(Table47[[#This Row],[Under 19?]]="Yes",
     1 + COUNTIFS(Table47[Under 19?],"Yes",Table47[Top 4 Total],"&gt;"&amp;Table47[[#This Row],[Top 4 Total]]),
     ""
)</f>
        <v/>
      </c>
      <c r="M93" s="52" cm="1">
        <f t="array" ref="M93">SUM(LARGE((O93,Q93,S93,U93,W93,Y93,AA93,AC93,AE93,AG93,AI93),{1,2,3,4}))</f>
        <v>0</v>
      </c>
      <c r="N93" s="65" t="s">
        <v>110</v>
      </c>
      <c r="O93" s="59">
        <f>VLOOKUP(N93, $AN$22:$AO$26, 2, FALSE)</f>
        <v>0</v>
      </c>
      <c r="P93" s="65" t="s">
        <v>110</v>
      </c>
      <c r="Q93" s="59" t="str">
        <f>VLOOKUP(P93, $AK$22:$AL$42, 2, FALSE)</f>
        <v>0</v>
      </c>
      <c r="R93" s="65" t="s">
        <v>110</v>
      </c>
      <c r="S93" s="59" t="str">
        <f>VLOOKUP(R93, $AK$22:$AL$42, 2, FALSE)</f>
        <v>0</v>
      </c>
      <c r="T93" s="65" t="s">
        <v>110</v>
      </c>
      <c r="U93" s="59" t="str">
        <f>VLOOKUP(T93, $AQ$22:$AR$52, 2, FALSE)</f>
        <v>0</v>
      </c>
      <c r="V93" s="65" t="s">
        <v>110</v>
      </c>
      <c r="W93" s="59">
        <f>VLOOKUP(V93, $AN$22:$AO$26, 2, FALSE)</f>
        <v>0</v>
      </c>
      <c r="X93" s="65" t="s">
        <v>110</v>
      </c>
      <c r="Y93" s="59" t="str">
        <f>VLOOKUP(X93, $AQ$22:$AR$52, 2, FALSE)</f>
        <v>0</v>
      </c>
      <c r="Z93" s="65" t="s">
        <v>110</v>
      </c>
      <c r="AA93" s="59" t="str">
        <f>VLOOKUP(Z93, $AT$22:$AU$57, 2, FALSE)</f>
        <v>0</v>
      </c>
      <c r="AB93" s="42"/>
      <c r="AC93" s="59"/>
      <c r="AD93" s="65" t="s">
        <v>110</v>
      </c>
      <c r="AE93" s="59" t="str">
        <f>VLOOKUP(AD93, $AW$22:$AX$42, 2, FALSE)</f>
        <v>0</v>
      </c>
      <c r="AF93" s="65" t="s">
        <v>110</v>
      </c>
      <c r="AG93" s="59">
        <f>VLOOKUP(AF93, $AZ$22:$BA$26, 2, FALSE)</f>
        <v>0</v>
      </c>
      <c r="AH93" s="65" t="s">
        <v>110</v>
      </c>
      <c r="AI93" s="59">
        <f>VLOOKUP(AH93, $AZ$22:$BA$26, 2, FALSE)</f>
        <v>0</v>
      </c>
      <c r="AJ93" s="4"/>
      <c r="AK93" s="4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</row>
    <row r="94" spans="1:104" s="2" customFormat="1">
      <c r="A94" s="11">
        <v>91</v>
      </c>
      <c r="B94" s="48" t="str">
        <f>IF(OR(H94="",H94&gt;=19),"No","Yes")</f>
        <v>No</v>
      </c>
      <c r="C94" s="48" t="str">
        <f>IF(OR(H94="",H94&gt;=17),"No","Yes")</f>
        <v>No</v>
      </c>
      <c r="D94" s="61" t="str">
        <f>IF(OR(H94=13, H94=14), "Yes", "No")</f>
        <v>No</v>
      </c>
      <c r="E94" s="48" t="str">
        <f>IF(OR(H94="",H94&gt;=13),"No","Yes")</f>
        <v>No</v>
      </c>
      <c r="F94" s="54"/>
      <c r="G94" s="54"/>
      <c r="H94" s="54"/>
      <c r="I94" s="54" t="str">
        <f>IF(Table47[[#This Row],[Under 13?]]="Yes",
     1 + COUNTIFS(Table47[Under 13?],"Yes",Table47[Top 4 Total],"&gt;"&amp;Table47[[#This Row],[Top 4 Total]]),
     ""
)</f>
        <v/>
      </c>
      <c r="J94" s="54" t="str">
        <f>IF(Table47[[#This Row],[Under 15?]]="Yes",
     1 + COUNTIFS(Table47[Under 15?],"Yes",Table47[Top 4 Total],"&gt;"&amp;Table47[[#This Row],[Top 4 Total]]),
     ""
)</f>
        <v/>
      </c>
      <c r="K94" s="54" t="str">
        <f>IF(Table47[[#This Row],[Under 17?]]="Yes",
     1 + COUNTIFS(Table47[Under 17?],"Yes",Table47[Top 4 Total],"&gt;"&amp;Table47[[#This Row],[Top 4 Total]]),
     ""
)</f>
        <v/>
      </c>
      <c r="L94" s="54" t="str">
        <f>IF(Table47[[#This Row],[Under 19?]]="Yes",
     1 + COUNTIFS(Table47[Under 19?],"Yes",Table47[Top 4 Total],"&gt;"&amp;Table47[[#This Row],[Top 4 Total]]),
     ""
)</f>
        <v/>
      </c>
      <c r="M94" s="52" cm="1">
        <f t="array" ref="M94">SUM(LARGE((O94,Q94,S94,U94,W94,Y94,AA94,AC94,AE94,AG94,AI94),{1,2,3,4}))</f>
        <v>0</v>
      </c>
      <c r="N94" s="65" t="s">
        <v>110</v>
      </c>
      <c r="O94" s="59">
        <f>VLOOKUP(N94, $AN$22:$AO$26, 2, FALSE)</f>
        <v>0</v>
      </c>
      <c r="P94" s="65" t="s">
        <v>110</v>
      </c>
      <c r="Q94" s="59" t="str">
        <f>VLOOKUP(P94, $AK$22:$AL$42, 2, FALSE)</f>
        <v>0</v>
      </c>
      <c r="R94" s="65" t="s">
        <v>110</v>
      </c>
      <c r="S94" s="59" t="str">
        <f>VLOOKUP(R94, $AK$22:$AL$42, 2, FALSE)</f>
        <v>0</v>
      </c>
      <c r="T94" s="65" t="s">
        <v>110</v>
      </c>
      <c r="U94" s="59" t="str">
        <f>VLOOKUP(T94, $AQ$22:$AR$52, 2, FALSE)</f>
        <v>0</v>
      </c>
      <c r="V94" s="65" t="s">
        <v>110</v>
      </c>
      <c r="W94" s="59">
        <f>VLOOKUP(V94, $AN$22:$AO$26, 2, FALSE)</f>
        <v>0</v>
      </c>
      <c r="X94" s="65" t="s">
        <v>110</v>
      </c>
      <c r="Y94" s="59" t="str">
        <f>VLOOKUP(X94, $AQ$22:$AR$52, 2, FALSE)</f>
        <v>0</v>
      </c>
      <c r="Z94" s="65" t="s">
        <v>110</v>
      </c>
      <c r="AA94" s="59" t="str">
        <f>VLOOKUP(Z94, $AT$22:$AU$57, 2, FALSE)</f>
        <v>0</v>
      </c>
      <c r="AB94" s="42"/>
      <c r="AC94" s="59"/>
      <c r="AD94" s="65" t="s">
        <v>110</v>
      </c>
      <c r="AE94" s="59" t="str">
        <f>VLOOKUP(AD94, $AW$22:$AX$42, 2, FALSE)</f>
        <v>0</v>
      </c>
      <c r="AF94" s="65" t="s">
        <v>110</v>
      </c>
      <c r="AG94" s="59">
        <f>VLOOKUP(AF94, $AZ$22:$BA$26, 2, FALSE)</f>
        <v>0</v>
      </c>
      <c r="AH94" s="65" t="s">
        <v>110</v>
      </c>
      <c r="AI94" s="59">
        <f>VLOOKUP(AH94, $AZ$22:$BA$26, 2, FALSE)</f>
        <v>0</v>
      </c>
      <c r="AJ94" s="4"/>
      <c r="AK94" s="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</row>
    <row r="95" spans="1:104" s="2" customFormat="1">
      <c r="A95" s="11">
        <v>92</v>
      </c>
      <c r="B95" s="48" t="str">
        <f>IF(OR(H95="",H95&gt;=19),"No","Yes")</f>
        <v>No</v>
      </c>
      <c r="C95" s="48" t="str">
        <f>IF(OR(H95="",H95&gt;=17),"No","Yes")</f>
        <v>No</v>
      </c>
      <c r="D95" s="61" t="str">
        <f>IF(OR(H95=13, H95=14), "Yes", "No")</f>
        <v>No</v>
      </c>
      <c r="E95" s="48" t="str">
        <f>IF(OR(H95="",H95&gt;=13),"No","Yes")</f>
        <v>No</v>
      </c>
      <c r="F95" s="54"/>
      <c r="G95" s="54"/>
      <c r="H95" s="54"/>
      <c r="I95" s="54" t="str">
        <f>IF(Table47[[#This Row],[Under 13?]]="Yes",
     1 + COUNTIFS(Table47[Under 13?],"Yes",Table47[Top 4 Total],"&gt;"&amp;Table47[[#This Row],[Top 4 Total]]),
     ""
)</f>
        <v/>
      </c>
      <c r="J95" s="54" t="str">
        <f>IF(Table47[[#This Row],[Under 15?]]="Yes",
     1 + COUNTIFS(Table47[Under 15?],"Yes",Table47[Top 4 Total],"&gt;"&amp;Table47[[#This Row],[Top 4 Total]]),
     ""
)</f>
        <v/>
      </c>
      <c r="K95" s="54" t="str">
        <f>IF(Table47[[#This Row],[Under 17?]]="Yes",
     1 + COUNTIFS(Table47[Under 17?],"Yes",Table47[Top 4 Total],"&gt;"&amp;Table47[[#This Row],[Top 4 Total]]),
     ""
)</f>
        <v/>
      </c>
      <c r="L95" s="54" t="str">
        <f>IF(Table47[[#This Row],[Under 19?]]="Yes",
     1 + COUNTIFS(Table47[Under 19?],"Yes",Table47[Top 4 Total],"&gt;"&amp;Table47[[#This Row],[Top 4 Total]]),
     ""
)</f>
        <v/>
      </c>
      <c r="M95" s="52" cm="1">
        <f t="array" ref="M95">SUM(LARGE((O95,Q95,S95,U95,W95,Y95,AA95,AC95,AE95,AG95,AI95),{1,2,3,4}))</f>
        <v>0</v>
      </c>
      <c r="N95" s="65" t="s">
        <v>110</v>
      </c>
      <c r="O95" s="59">
        <f>VLOOKUP(N95, $AN$22:$AO$26, 2, FALSE)</f>
        <v>0</v>
      </c>
      <c r="P95" s="65" t="s">
        <v>110</v>
      </c>
      <c r="Q95" s="59" t="str">
        <f>VLOOKUP(P95, $AK$22:$AL$42, 2, FALSE)</f>
        <v>0</v>
      </c>
      <c r="R95" s="65" t="s">
        <v>110</v>
      </c>
      <c r="S95" s="59" t="str">
        <f>VLOOKUP(R95, $AK$22:$AL$42, 2, FALSE)</f>
        <v>0</v>
      </c>
      <c r="T95" s="65" t="s">
        <v>110</v>
      </c>
      <c r="U95" s="59" t="str">
        <f>VLOOKUP(T95, $AQ$22:$AR$52, 2, FALSE)</f>
        <v>0</v>
      </c>
      <c r="V95" s="65" t="s">
        <v>110</v>
      </c>
      <c r="W95" s="59">
        <f>VLOOKUP(V95, $AN$22:$AO$26, 2, FALSE)</f>
        <v>0</v>
      </c>
      <c r="X95" s="65" t="s">
        <v>110</v>
      </c>
      <c r="Y95" s="59" t="str">
        <f>VLOOKUP(X95, $AQ$22:$AR$52, 2, FALSE)</f>
        <v>0</v>
      </c>
      <c r="Z95" s="65" t="s">
        <v>110</v>
      </c>
      <c r="AA95" s="59" t="str">
        <f>VLOOKUP(Z95, $AT$22:$AU$57, 2, FALSE)</f>
        <v>0</v>
      </c>
      <c r="AB95" s="42"/>
      <c r="AC95" s="59"/>
      <c r="AD95" s="65" t="s">
        <v>110</v>
      </c>
      <c r="AE95" s="59" t="str">
        <f>VLOOKUP(AD95, $AW$22:$AX$42, 2, FALSE)</f>
        <v>0</v>
      </c>
      <c r="AF95" s="65" t="s">
        <v>110</v>
      </c>
      <c r="AG95" s="59">
        <f>VLOOKUP(AF95, $AZ$22:$BA$26, 2, FALSE)</f>
        <v>0</v>
      </c>
      <c r="AH95" s="65" t="s">
        <v>110</v>
      </c>
      <c r="AI95" s="59">
        <f>VLOOKUP(AH95, $AZ$22:$BA$26, 2, FALSE)</f>
        <v>0</v>
      </c>
      <c r="AJ95" s="4"/>
      <c r="AK95" s="4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</row>
    <row r="96" spans="1:104" s="2" customFormat="1">
      <c r="A96" s="11">
        <v>93</v>
      </c>
      <c r="B96" s="48" t="str">
        <f>IF(OR(H96="",H96&gt;=19),"No","Yes")</f>
        <v>No</v>
      </c>
      <c r="C96" s="48" t="str">
        <f>IF(OR(H96="",H96&gt;=17),"No","Yes")</f>
        <v>No</v>
      </c>
      <c r="D96" s="61" t="str">
        <f>IF(OR(H96=13, H96=14), "Yes", "No")</f>
        <v>No</v>
      </c>
      <c r="E96" s="48" t="str">
        <f>IF(OR(H96="",H96&gt;=13),"No","Yes")</f>
        <v>No</v>
      </c>
      <c r="F96" s="54"/>
      <c r="G96" s="54"/>
      <c r="H96" s="54"/>
      <c r="I96" s="54" t="str">
        <f>IF(Table47[[#This Row],[Under 13?]]="Yes",
     1 + COUNTIFS(Table47[Under 13?],"Yes",Table47[Top 4 Total],"&gt;"&amp;Table47[[#This Row],[Top 4 Total]]),
     ""
)</f>
        <v/>
      </c>
      <c r="J96" s="54" t="str">
        <f>IF(Table47[[#This Row],[Under 15?]]="Yes",
     1 + COUNTIFS(Table47[Under 15?],"Yes",Table47[Top 4 Total],"&gt;"&amp;Table47[[#This Row],[Top 4 Total]]),
     ""
)</f>
        <v/>
      </c>
      <c r="K96" s="54" t="str">
        <f>IF(Table47[[#This Row],[Under 17?]]="Yes",
     1 + COUNTIFS(Table47[Under 17?],"Yes",Table47[Top 4 Total],"&gt;"&amp;Table47[[#This Row],[Top 4 Total]]),
     ""
)</f>
        <v/>
      </c>
      <c r="L96" s="54" t="str">
        <f>IF(Table47[[#This Row],[Under 19?]]="Yes",
     1 + COUNTIFS(Table47[Under 19?],"Yes",Table47[Top 4 Total],"&gt;"&amp;Table47[[#This Row],[Top 4 Total]]),
     ""
)</f>
        <v/>
      </c>
      <c r="M96" s="52" cm="1">
        <f t="array" ref="M96">SUM(LARGE((O96,Q96,S96,U96,W96,Y96,AA96,AC96,AE96,AG96,AI96),{1,2,3,4}))</f>
        <v>0</v>
      </c>
      <c r="N96" s="65" t="s">
        <v>110</v>
      </c>
      <c r="O96" s="59">
        <f>VLOOKUP(N96, $AN$22:$AO$26, 2, FALSE)</f>
        <v>0</v>
      </c>
      <c r="P96" s="65" t="s">
        <v>110</v>
      </c>
      <c r="Q96" s="59" t="str">
        <f>VLOOKUP(P96, $AK$22:$AL$42, 2, FALSE)</f>
        <v>0</v>
      </c>
      <c r="R96" s="65" t="s">
        <v>110</v>
      </c>
      <c r="S96" s="59" t="str">
        <f>VLOOKUP(R96, $AK$22:$AL$42, 2, FALSE)</f>
        <v>0</v>
      </c>
      <c r="T96" s="65" t="s">
        <v>110</v>
      </c>
      <c r="U96" s="59" t="str">
        <f>VLOOKUP(T96, $AQ$22:$AR$52, 2, FALSE)</f>
        <v>0</v>
      </c>
      <c r="V96" s="65" t="s">
        <v>110</v>
      </c>
      <c r="W96" s="59">
        <f>VLOOKUP(V96, $AN$22:$AO$26, 2, FALSE)</f>
        <v>0</v>
      </c>
      <c r="X96" s="65" t="s">
        <v>110</v>
      </c>
      <c r="Y96" s="59" t="str">
        <f>VLOOKUP(X96, $AQ$22:$AR$52, 2, FALSE)</f>
        <v>0</v>
      </c>
      <c r="Z96" s="65" t="s">
        <v>110</v>
      </c>
      <c r="AA96" s="59" t="str">
        <f>VLOOKUP(Z96, $AT$22:$AU$57, 2, FALSE)</f>
        <v>0</v>
      </c>
      <c r="AB96" s="42"/>
      <c r="AC96" s="59"/>
      <c r="AD96" s="65" t="s">
        <v>110</v>
      </c>
      <c r="AE96" s="59" t="str">
        <f>VLOOKUP(AD96, $AW$22:$AX$42, 2, FALSE)</f>
        <v>0</v>
      </c>
      <c r="AF96" s="65" t="s">
        <v>110</v>
      </c>
      <c r="AG96" s="59">
        <f>VLOOKUP(AF96, $AZ$22:$BA$26, 2, FALSE)</f>
        <v>0</v>
      </c>
      <c r="AH96" s="65" t="s">
        <v>110</v>
      </c>
      <c r="AI96" s="59">
        <f>VLOOKUP(AH96, $AZ$22:$BA$26, 2, FALSE)</f>
        <v>0</v>
      </c>
      <c r="AJ96" s="4"/>
      <c r="AK96" s="4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</row>
    <row r="97" spans="1:104" s="2" customFormat="1">
      <c r="A97" s="11">
        <v>94</v>
      </c>
      <c r="B97" s="48" t="str">
        <f>IF(OR(H97="",H97&gt;=19),"No","Yes")</f>
        <v>No</v>
      </c>
      <c r="C97" s="48" t="str">
        <f>IF(OR(H97="",H97&gt;=17),"No","Yes")</f>
        <v>No</v>
      </c>
      <c r="D97" s="61" t="str">
        <f>IF(OR(H97=13, H97=14), "Yes", "No")</f>
        <v>No</v>
      </c>
      <c r="E97" s="48" t="str">
        <f>IF(OR(H97="",H97&gt;=13),"No","Yes")</f>
        <v>No</v>
      </c>
      <c r="F97" s="54"/>
      <c r="G97" s="54"/>
      <c r="H97" s="54"/>
      <c r="I97" s="54" t="str">
        <f>IF(Table47[[#This Row],[Under 13?]]="Yes",
     1 + COUNTIFS(Table47[Under 13?],"Yes",Table47[Top 4 Total],"&gt;"&amp;Table47[[#This Row],[Top 4 Total]]),
     ""
)</f>
        <v/>
      </c>
      <c r="J97" s="54" t="str">
        <f>IF(Table47[[#This Row],[Under 15?]]="Yes",
     1 + COUNTIFS(Table47[Under 15?],"Yes",Table47[Top 4 Total],"&gt;"&amp;Table47[[#This Row],[Top 4 Total]]),
     ""
)</f>
        <v/>
      </c>
      <c r="K97" s="54" t="str">
        <f>IF(Table47[[#This Row],[Under 17?]]="Yes",
     1 + COUNTIFS(Table47[Under 17?],"Yes",Table47[Top 4 Total],"&gt;"&amp;Table47[[#This Row],[Top 4 Total]]),
     ""
)</f>
        <v/>
      </c>
      <c r="L97" s="54" t="str">
        <f>IF(Table47[[#This Row],[Under 19?]]="Yes",
     1 + COUNTIFS(Table47[Under 19?],"Yes",Table47[Top 4 Total],"&gt;"&amp;Table47[[#This Row],[Top 4 Total]]),
     ""
)</f>
        <v/>
      </c>
      <c r="M97" s="52" cm="1">
        <f t="array" ref="M97">SUM(LARGE((O97,Q97,S97,U97,W97,Y97,AA97,AC97,AE97,AG97,AI97),{1,2,3,4}))</f>
        <v>0</v>
      </c>
      <c r="N97" s="65" t="s">
        <v>110</v>
      </c>
      <c r="O97" s="59">
        <f>VLOOKUP(N97, $AN$22:$AO$26, 2, FALSE)</f>
        <v>0</v>
      </c>
      <c r="P97" s="65" t="s">
        <v>110</v>
      </c>
      <c r="Q97" s="59" t="str">
        <f>VLOOKUP(P97, $AK$22:$AL$42, 2, FALSE)</f>
        <v>0</v>
      </c>
      <c r="R97" s="65" t="s">
        <v>110</v>
      </c>
      <c r="S97" s="59" t="str">
        <f>VLOOKUP(R97, $AK$22:$AL$42, 2, FALSE)</f>
        <v>0</v>
      </c>
      <c r="T97" s="65" t="s">
        <v>110</v>
      </c>
      <c r="U97" s="59" t="str">
        <f>VLOOKUP(T97, $AQ$22:$AR$52, 2, FALSE)</f>
        <v>0</v>
      </c>
      <c r="V97" s="65" t="s">
        <v>110</v>
      </c>
      <c r="W97" s="59">
        <f>VLOOKUP(V97, $AN$22:$AO$26, 2, FALSE)</f>
        <v>0</v>
      </c>
      <c r="X97" s="65" t="s">
        <v>110</v>
      </c>
      <c r="Y97" s="59" t="str">
        <f>VLOOKUP(X97, $AQ$22:$AR$52, 2, FALSE)</f>
        <v>0</v>
      </c>
      <c r="Z97" s="65" t="s">
        <v>110</v>
      </c>
      <c r="AA97" s="59" t="str">
        <f>VLOOKUP(Z97, $AT$22:$AU$57, 2, FALSE)</f>
        <v>0</v>
      </c>
      <c r="AB97" s="42"/>
      <c r="AC97" s="59"/>
      <c r="AD97" s="65" t="s">
        <v>110</v>
      </c>
      <c r="AE97" s="59" t="str">
        <f>VLOOKUP(AD97, $AW$22:$AX$42, 2, FALSE)</f>
        <v>0</v>
      </c>
      <c r="AF97" s="65" t="s">
        <v>110</v>
      </c>
      <c r="AG97" s="59">
        <f>VLOOKUP(AF97, $AZ$22:$BA$26, 2, FALSE)</f>
        <v>0</v>
      </c>
      <c r="AH97" s="65" t="s">
        <v>110</v>
      </c>
      <c r="AI97" s="59">
        <f>VLOOKUP(AH97, $AZ$22:$BA$26, 2, FALSE)</f>
        <v>0</v>
      </c>
      <c r="AJ97" s="4"/>
      <c r="AK97" s="4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</row>
    <row r="98" spans="1:104" s="2" customFormat="1">
      <c r="A98" s="11">
        <v>95</v>
      </c>
      <c r="B98" s="48" t="str">
        <f>IF(OR(H98="",H98&gt;=19),"No","Yes")</f>
        <v>No</v>
      </c>
      <c r="C98" s="48" t="str">
        <f>IF(OR(H98="",H98&gt;=17),"No","Yes")</f>
        <v>No</v>
      </c>
      <c r="D98" s="61" t="str">
        <f>IF(OR(H98=13, H98=14), "Yes", "No")</f>
        <v>No</v>
      </c>
      <c r="E98" s="48" t="str">
        <f>IF(OR(H98="",H98&gt;=13),"No","Yes")</f>
        <v>No</v>
      </c>
      <c r="F98" s="54"/>
      <c r="G98" s="54"/>
      <c r="H98" s="54"/>
      <c r="I98" s="54" t="str">
        <f>IF(Table47[[#This Row],[Under 13?]]="Yes",
     1 + COUNTIFS(Table47[Under 13?],"Yes",Table47[Top 4 Total],"&gt;"&amp;Table47[[#This Row],[Top 4 Total]]),
     ""
)</f>
        <v/>
      </c>
      <c r="J98" s="54" t="str">
        <f>IF(Table47[[#This Row],[Under 15?]]="Yes",
     1 + COUNTIFS(Table47[Under 15?],"Yes",Table47[Top 4 Total],"&gt;"&amp;Table47[[#This Row],[Top 4 Total]]),
     ""
)</f>
        <v/>
      </c>
      <c r="K98" s="54" t="str">
        <f>IF(Table47[[#This Row],[Under 17?]]="Yes",
     1 + COUNTIFS(Table47[Under 17?],"Yes",Table47[Top 4 Total],"&gt;"&amp;Table47[[#This Row],[Top 4 Total]]),
     ""
)</f>
        <v/>
      </c>
      <c r="L98" s="54" t="str">
        <f>IF(Table47[[#This Row],[Under 19?]]="Yes",
     1 + COUNTIFS(Table47[Under 19?],"Yes",Table47[Top 4 Total],"&gt;"&amp;Table47[[#This Row],[Top 4 Total]]),
     ""
)</f>
        <v/>
      </c>
      <c r="M98" s="52" cm="1">
        <f t="array" ref="M98">SUM(LARGE((O98,Q98,S98,U98,W98,Y98,AA98,AC98,AE98,AG98,AI98),{1,2,3,4}))</f>
        <v>0</v>
      </c>
      <c r="N98" s="65" t="s">
        <v>110</v>
      </c>
      <c r="O98" s="59">
        <f>VLOOKUP(N98, $AN$22:$AO$26, 2, FALSE)</f>
        <v>0</v>
      </c>
      <c r="P98" s="65" t="s">
        <v>110</v>
      </c>
      <c r="Q98" s="59" t="str">
        <f>VLOOKUP(P98, $AK$22:$AL$42, 2, FALSE)</f>
        <v>0</v>
      </c>
      <c r="R98" s="65" t="s">
        <v>110</v>
      </c>
      <c r="S98" s="59" t="str">
        <f>VLOOKUP(R98, $AK$22:$AL$42, 2, FALSE)</f>
        <v>0</v>
      </c>
      <c r="T98" s="65" t="s">
        <v>110</v>
      </c>
      <c r="U98" s="59" t="str">
        <f>VLOOKUP(T98, $AQ$22:$AR$52, 2, FALSE)</f>
        <v>0</v>
      </c>
      <c r="V98" s="65" t="s">
        <v>110</v>
      </c>
      <c r="W98" s="59">
        <f>VLOOKUP(V98, $AN$22:$AO$26, 2, FALSE)</f>
        <v>0</v>
      </c>
      <c r="X98" s="65" t="s">
        <v>110</v>
      </c>
      <c r="Y98" s="59" t="str">
        <f>VLOOKUP(X98, $AQ$22:$AR$52, 2, FALSE)</f>
        <v>0</v>
      </c>
      <c r="Z98" s="65" t="s">
        <v>110</v>
      </c>
      <c r="AA98" s="59" t="str">
        <f>VLOOKUP(Z98, $AT$22:$AU$57, 2, FALSE)</f>
        <v>0</v>
      </c>
      <c r="AB98" s="42"/>
      <c r="AC98" s="59"/>
      <c r="AD98" s="65" t="s">
        <v>110</v>
      </c>
      <c r="AE98" s="59" t="str">
        <f>VLOOKUP(AD98, $AW$22:$AX$42, 2, FALSE)</f>
        <v>0</v>
      </c>
      <c r="AF98" s="65" t="s">
        <v>110</v>
      </c>
      <c r="AG98" s="59">
        <f>VLOOKUP(AF98, $AZ$22:$BA$26, 2, FALSE)</f>
        <v>0</v>
      </c>
      <c r="AH98" s="65" t="s">
        <v>110</v>
      </c>
      <c r="AI98" s="59">
        <f>VLOOKUP(AH98, $AZ$22:$BA$26, 2, FALSE)</f>
        <v>0</v>
      </c>
      <c r="AJ98" s="4"/>
      <c r="AK98" s="4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</row>
    <row r="99" spans="1:104" s="2" customFormat="1">
      <c r="A99" s="11">
        <v>96</v>
      </c>
      <c r="B99" s="48" t="str">
        <f>IF(OR(H99="",H99&gt;=19),"No","Yes")</f>
        <v>No</v>
      </c>
      <c r="C99" s="48" t="str">
        <f>IF(OR(H99="",H99&gt;=17),"No","Yes")</f>
        <v>No</v>
      </c>
      <c r="D99" s="61" t="str">
        <f>IF(OR(H99=13, H99=14), "Yes", "No")</f>
        <v>No</v>
      </c>
      <c r="E99" s="48" t="str">
        <f>IF(OR(H99="",H99&gt;=13),"No","Yes")</f>
        <v>No</v>
      </c>
      <c r="F99" s="54"/>
      <c r="G99" s="54"/>
      <c r="H99" s="54"/>
      <c r="I99" s="54" t="str">
        <f>IF(Table47[[#This Row],[Under 13?]]="Yes",
     1 + COUNTIFS(Table47[Under 13?],"Yes",Table47[Top 4 Total],"&gt;"&amp;Table47[[#This Row],[Top 4 Total]]),
     ""
)</f>
        <v/>
      </c>
      <c r="J99" s="54" t="str">
        <f>IF(Table47[[#This Row],[Under 15?]]="Yes",
     1 + COUNTIFS(Table47[Under 15?],"Yes",Table47[Top 4 Total],"&gt;"&amp;Table47[[#This Row],[Top 4 Total]]),
     ""
)</f>
        <v/>
      </c>
      <c r="K99" s="54" t="str">
        <f>IF(Table47[[#This Row],[Under 17?]]="Yes",
     1 + COUNTIFS(Table47[Under 17?],"Yes",Table47[Top 4 Total],"&gt;"&amp;Table47[[#This Row],[Top 4 Total]]),
     ""
)</f>
        <v/>
      </c>
      <c r="L99" s="54" t="str">
        <f>IF(Table47[[#This Row],[Under 19?]]="Yes",
     1 + COUNTIFS(Table47[Under 19?],"Yes",Table47[Top 4 Total],"&gt;"&amp;Table47[[#This Row],[Top 4 Total]]),
     ""
)</f>
        <v/>
      </c>
      <c r="M99" s="52" cm="1">
        <f t="array" ref="M99">SUM(LARGE((O99,Q99,S99,U99,W99,Y99,AA99,AC99,AE99,AG99,AI99),{1,2,3,4}))</f>
        <v>0</v>
      </c>
      <c r="N99" s="65" t="s">
        <v>110</v>
      </c>
      <c r="O99" s="59">
        <f>VLOOKUP(N99, $AN$22:$AO$26, 2, FALSE)</f>
        <v>0</v>
      </c>
      <c r="P99" s="65" t="s">
        <v>110</v>
      </c>
      <c r="Q99" s="59" t="str">
        <f>VLOOKUP(P99, $AK$22:$AL$42, 2, FALSE)</f>
        <v>0</v>
      </c>
      <c r="R99" s="65" t="s">
        <v>110</v>
      </c>
      <c r="S99" s="59" t="str">
        <f>VLOOKUP(R99, $AK$22:$AL$42, 2, FALSE)</f>
        <v>0</v>
      </c>
      <c r="T99" s="65" t="s">
        <v>110</v>
      </c>
      <c r="U99" s="59" t="str">
        <f>VLOOKUP(T99, $AQ$22:$AR$52, 2, FALSE)</f>
        <v>0</v>
      </c>
      <c r="V99" s="65" t="s">
        <v>110</v>
      </c>
      <c r="W99" s="59">
        <f>VLOOKUP(V99, $AN$22:$AO$26, 2, FALSE)</f>
        <v>0</v>
      </c>
      <c r="X99" s="65" t="s">
        <v>110</v>
      </c>
      <c r="Y99" s="59" t="str">
        <f>VLOOKUP(X99, $AQ$22:$AR$52, 2, FALSE)</f>
        <v>0</v>
      </c>
      <c r="Z99" s="65" t="s">
        <v>110</v>
      </c>
      <c r="AA99" s="59" t="str">
        <f>VLOOKUP(Z99, $AT$22:$AU$57, 2, FALSE)</f>
        <v>0</v>
      </c>
      <c r="AB99" s="42"/>
      <c r="AC99" s="59"/>
      <c r="AD99" s="65" t="s">
        <v>110</v>
      </c>
      <c r="AE99" s="59" t="str">
        <f>VLOOKUP(AD99, $AW$22:$AX$42, 2, FALSE)</f>
        <v>0</v>
      </c>
      <c r="AF99" s="65" t="s">
        <v>110</v>
      </c>
      <c r="AG99" s="59">
        <f>VLOOKUP(AF99, $AZ$22:$BA$26, 2, FALSE)</f>
        <v>0</v>
      </c>
      <c r="AH99" s="65" t="s">
        <v>110</v>
      </c>
      <c r="AI99" s="59">
        <f>VLOOKUP(AH99, $AZ$22:$BA$26, 2, FALSE)</f>
        <v>0</v>
      </c>
      <c r="AJ99" s="4"/>
      <c r="AK99" s="4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</row>
    <row r="100" spans="1:104" s="2" customFormat="1">
      <c r="A100" s="11">
        <v>97</v>
      </c>
      <c r="B100" s="48" t="str">
        <f>IF(OR(H100="",H100&gt;=19),"No","Yes")</f>
        <v>No</v>
      </c>
      <c r="C100" s="48" t="str">
        <f>IF(OR(H100="",H100&gt;=17),"No","Yes")</f>
        <v>No</v>
      </c>
      <c r="D100" s="61" t="str">
        <f>IF(OR(H100=13, H100=14), "Yes", "No")</f>
        <v>No</v>
      </c>
      <c r="E100" s="48" t="str">
        <f>IF(OR(H100="",H100&gt;=13),"No","Yes")</f>
        <v>No</v>
      </c>
      <c r="F100" s="54"/>
      <c r="G100" s="54"/>
      <c r="H100" s="54"/>
      <c r="I100" s="54" t="str">
        <f>IF(Table47[[#This Row],[Under 13?]]="Yes",
     1 + COUNTIFS(Table47[Under 13?],"Yes",Table47[Top 4 Total],"&gt;"&amp;Table47[[#This Row],[Top 4 Total]]),
     ""
)</f>
        <v/>
      </c>
      <c r="J100" s="54" t="str">
        <f>IF(Table47[[#This Row],[Under 15?]]="Yes",
     1 + COUNTIFS(Table47[Under 15?],"Yes",Table47[Top 4 Total],"&gt;"&amp;Table47[[#This Row],[Top 4 Total]]),
     ""
)</f>
        <v/>
      </c>
      <c r="K100" s="54" t="str">
        <f>IF(Table47[[#This Row],[Under 17?]]="Yes",
     1 + COUNTIFS(Table47[Under 17?],"Yes",Table47[Top 4 Total],"&gt;"&amp;Table47[[#This Row],[Top 4 Total]]),
     ""
)</f>
        <v/>
      </c>
      <c r="L100" s="54" t="str">
        <f>IF(Table47[[#This Row],[Under 19?]]="Yes",
     1 + COUNTIFS(Table47[Under 19?],"Yes",Table47[Top 4 Total],"&gt;"&amp;Table47[[#This Row],[Top 4 Total]]),
     ""
)</f>
        <v/>
      </c>
      <c r="M100" s="52" cm="1">
        <f t="array" ref="M100">SUM(LARGE((O100,Q100,S100,U100,W100,Y100,AA100,AC100,AE100,AG100,AI100),{1,2,3,4}))</f>
        <v>0</v>
      </c>
      <c r="N100" s="65" t="s">
        <v>110</v>
      </c>
      <c r="O100" s="59">
        <f>VLOOKUP(N100, $AN$22:$AO$26, 2, FALSE)</f>
        <v>0</v>
      </c>
      <c r="P100" s="65" t="s">
        <v>110</v>
      </c>
      <c r="Q100" s="59" t="str">
        <f>VLOOKUP(P100, $AK$22:$AL$42, 2, FALSE)</f>
        <v>0</v>
      </c>
      <c r="R100" s="65" t="s">
        <v>110</v>
      </c>
      <c r="S100" s="59" t="str">
        <f>VLOOKUP(R100, $AK$22:$AL$42, 2, FALSE)</f>
        <v>0</v>
      </c>
      <c r="T100" s="65" t="s">
        <v>110</v>
      </c>
      <c r="U100" s="59" t="str">
        <f>VLOOKUP(T100, $AQ$22:$AR$52, 2, FALSE)</f>
        <v>0</v>
      </c>
      <c r="V100" s="65" t="s">
        <v>110</v>
      </c>
      <c r="W100" s="59">
        <f>VLOOKUP(V100, $AN$22:$AO$26, 2, FALSE)</f>
        <v>0</v>
      </c>
      <c r="X100" s="65" t="s">
        <v>110</v>
      </c>
      <c r="Y100" s="59" t="str">
        <f>VLOOKUP(X100, $AQ$22:$AR$52, 2, FALSE)</f>
        <v>0</v>
      </c>
      <c r="Z100" s="65" t="s">
        <v>110</v>
      </c>
      <c r="AA100" s="59" t="str">
        <f>VLOOKUP(Z100, $AT$22:$AU$57, 2, FALSE)</f>
        <v>0</v>
      </c>
      <c r="AB100" s="42"/>
      <c r="AC100" s="59"/>
      <c r="AD100" s="65" t="s">
        <v>110</v>
      </c>
      <c r="AE100" s="59" t="str">
        <f>VLOOKUP(AD100, $AW$22:$AX$42, 2, FALSE)</f>
        <v>0</v>
      </c>
      <c r="AF100" s="65" t="s">
        <v>110</v>
      </c>
      <c r="AG100" s="59">
        <f>VLOOKUP(AF100, $AZ$22:$BA$26, 2, FALSE)</f>
        <v>0</v>
      </c>
      <c r="AH100" s="65" t="s">
        <v>110</v>
      </c>
      <c r="AI100" s="59">
        <f>VLOOKUP(AH100, $AZ$22:$BA$26, 2, FALSE)</f>
        <v>0</v>
      </c>
      <c r="AJ100" s="4"/>
      <c r="AK100" s="4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</row>
    <row r="101" spans="1:104" s="2" customFormat="1">
      <c r="A101" s="11">
        <v>98</v>
      </c>
      <c r="B101" s="48" t="str">
        <f>IF(OR(H101="",H101&gt;=19),"No","Yes")</f>
        <v>No</v>
      </c>
      <c r="C101" s="48" t="str">
        <f>IF(OR(H101="",H101&gt;=17),"No","Yes")</f>
        <v>No</v>
      </c>
      <c r="D101" s="61" t="str">
        <f>IF(OR(H101=13, H101=14), "Yes", "No")</f>
        <v>No</v>
      </c>
      <c r="E101" s="48" t="str">
        <f>IF(OR(H101="",H101&gt;=13),"No","Yes")</f>
        <v>No</v>
      </c>
      <c r="F101" s="54"/>
      <c r="G101" s="54"/>
      <c r="H101" s="54"/>
      <c r="I101" s="54" t="str">
        <f>IF(Table47[[#This Row],[Under 13?]]="Yes",
     1 + COUNTIFS(Table47[Under 13?],"Yes",Table47[Top 4 Total],"&gt;"&amp;Table47[[#This Row],[Top 4 Total]]),
     ""
)</f>
        <v/>
      </c>
      <c r="J101" s="54" t="str">
        <f>IF(Table47[[#This Row],[Under 15?]]="Yes",
     1 + COUNTIFS(Table47[Under 15?],"Yes",Table47[Top 4 Total],"&gt;"&amp;Table47[[#This Row],[Top 4 Total]]),
     ""
)</f>
        <v/>
      </c>
      <c r="K101" s="54" t="str">
        <f>IF(Table47[[#This Row],[Under 17?]]="Yes",
     1 + COUNTIFS(Table47[Under 17?],"Yes",Table47[Top 4 Total],"&gt;"&amp;Table47[[#This Row],[Top 4 Total]]),
     ""
)</f>
        <v/>
      </c>
      <c r="L101" s="54" t="str">
        <f>IF(Table47[[#This Row],[Under 19?]]="Yes",
     1 + COUNTIFS(Table47[Under 19?],"Yes",Table47[Top 4 Total],"&gt;"&amp;Table47[[#This Row],[Top 4 Total]]),
     ""
)</f>
        <v/>
      </c>
      <c r="M101" s="52" cm="1">
        <f t="array" ref="M101">SUM(LARGE((O101,Q101,S101,U101,W101,Y101,AA101,AC101,AE101,AG101,AI101),{1,2,3,4}))</f>
        <v>0</v>
      </c>
      <c r="N101" s="65" t="s">
        <v>110</v>
      </c>
      <c r="O101" s="59">
        <f>VLOOKUP(N101, $AN$22:$AO$26, 2, FALSE)</f>
        <v>0</v>
      </c>
      <c r="P101" s="65" t="s">
        <v>110</v>
      </c>
      <c r="Q101" s="59" t="str">
        <f>VLOOKUP(P101, $AK$22:$AL$42, 2, FALSE)</f>
        <v>0</v>
      </c>
      <c r="R101" s="65" t="s">
        <v>110</v>
      </c>
      <c r="S101" s="59" t="str">
        <f>VLOOKUP(R101, $AK$22:$AL$42, 2, FALSE)</f>
        <v>0</v>
      </c>
      <c r="T101" s="65" t="s">
        <v>110</v>
      </c>
      <c r="U101" s="59" t="str">
        <f>VLOOKUP(T101, $AQ$22:$AR$52, 2, FALSE)</f>
        <v>0</v>
      </c>
      <c r="V101" s="65" t="s">
        <v>110</v>
      </c>
      <c r="W101" s="59">
        <f>VLOOKUP(V101, $AN$22:$AO$26, 2, FALSE)</f>
        <v>0</v>
      </c>
      <c r="X101" s="65" t="s">
        <v>110</v>
      </c>
      <c r="Y101" s="59" t="str">
        <f>VLOOKUP(X101, $AQ$22:$AR$52, 2, FALSE)</f>
        <v>0</v>
      </c>
      <c r="Z101" s="65" t="s">
        <v>110</v>
      </c>
      <c r="AA101" s="59" t="str">
        <f>VLOOKUP(Z101, $AT$22:$AU$57, 2, FALSE)</f>
        <v>0</v>
      </c>
      <c r="AB101" s="42"/>
      <c r="AC101" s="59"/>
      <c r="AD101" s="65" t="s">
        <v>110</v>
      </c>
      <c r="AE101" s="59" t="str">
        <f>VLOOKUP(AD101, $AW$22:$AX$42, 2, FALSE)</f>
        <v>0</v>
      </c>
      <c r="AF101" s="65" t="s">
        <v>110</v>
      </c>
      <c r="AG101" s="59">
        <f>VLOOKUP(AF101, $AZ$22:$BA$26, 2, FALSE)</f>
        <v>0</v>
      </c>
      <c r="AH101" s="65" t="s">
        <v>110</v>
      </c>
      <c r="AI101" s="59">
        <f>VLOOKUP(AH101, $AZ$22:$BA$26, 2, FALSE)</f>
        <v>0</v>
      </c>
      <c r="AJ101" s="4"/>
      <c r="AK101" s="4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</row>
    <row r="102" spans="1:104" s="2" customFormat="1">
      <c r="A102" s="11">
        <v>99</v>
      </c>
      <c r="B102" s="48" t="str">
        <f>IF(OR(H102="",H102&gt;=19),"No","Yes")</f>
        <v>No</v>
      </c>
      <c r="C102" s="48" t="str">
        <f>IF(OR(H102="",H102&gt;=17),"No","Yes")</f>
        <v>No</v>
      </c>
      <c r="D102" s="61" t="str">
        <f>IF(OR(H102=13, H102=14), "Yes", "No")</f>
        <v>No</v>
      </c>
      <c r="E102" s="48" t="str">
        <f>IF(OR(H102="",H102&gt;=13),"No","Yes")</f>
        <v>No</v>
      </c>
      <c r="F102" s="54"/>
      <c r="G102" s="54"/>
      <c r="H102" s="54"/>
      <c r="I102" s="54" t="str">
        <f>IF(Table47[[#This Row],[Under 13?]]="Yes",
     1 + COUNTIFS(Table47[Under 13?],"Yes",Table47[Top 4 Total],"&gt;"&amp;Table47[[#This Row],[Top 4 Total]]),
     ""
)</f>
        <v/>
      </c>
      <c r="J102" s="54" t="str">
        <f>IF(Table47[[#This Row],[Under 15?]]="Yes",
     1 + COUNTIFS(Table47[Under 15?],"Yes",Table47[Top 4 Total],"&gt;"&amp;Table47[[#This Row],[Top 4 Total]]),
     ""
)</f>
        <v/>
      </c>
      <c r="K102" s="54" t="str">
        <f>IF(Table47[[#This Row],[Under 17?]]="Yes",
     1 + COUNTIFS(Table47[Under 17?],"Yes",Table47[Top 4 Total],"&gt;"&amp;Table47[[#This Row],[Top 4 Total]]),
     ""
)</f>
        <v/>
      </c>
      <c r="L102" s="54" t="str">
        <f>IF(Table47[[#This Row],[Under 19?]]="Yes",
     1 + COUNTIFS(Table47[Under 19?],"Yes",Table47[Top 4 Total],"&gt;"&amp;Table47[[#This Row],[Top 4 Total]]),
     ""
)</f>
        <v/>
      </c>
      <c r="M102" s="52" cm="1">
        <f t="array" ref="M102">SUM(LARGE((O102,Q102,S102,U102,W102,Y102,AA102,AC102,AE102,AG102,AI102),{1,2,3,4}))</f>
        <v>0</v>
      </c>
      <c r="N102" s="65" t="s">
        <v>110</v>
      </c>
      <c r="O102" s="59">
        <f>VLOOKUP(N102, $AN$22:$AO$26, 2, FALSE)</f>
        <v>0</v>
      </c>
      <c r="P102" s="65" t="s">
        <v>110</v>
      </c>
      <c r="Q102" s="59" t="str">
        <f>VLOOKUP(P102, $AK$22:$AL$42, 2, FALSE)</f>
        <v>0</v>
      </c>
      <c r="R102" s="65" t="s">
        <v>110</v>
      </c>
      <c r="S102" s="59" t="str">
        <f>VLOOKUP(R102, $AK$22:$AL$42, 2, FALSE)</f>
        <v>0</v>
      </c>
      <c r="T102" s="65" t="s">
        <v>110</v>
      </c>
      <c r="U102" s="59" t="str">
        <f>VLOOKUP(T102, $AQ$22:$AR$52, 2, FALSE)</f>
        <v>0</v>
      </c>
      <c r="V102" s="65" t="s">
        <v>110</v>
      </c>
      <c r="W102" s="59">
        <f>VLOOKUP(V102, $AN$22:$AO$26, 2, FALSE)</f>
        <v>0</v>
      </c>
      <c r="X102" s="65" t="s">
        <v>110</v>
      </c>
      <c r="Y102" s="59" t="str">
        <f>VLOOKUP(X102, $AQ$22:$AR$52, 2, FALSE)</f>
        <v>0</v>
      </c>
      <c r="Z102" s="65" t="s">
        <v>110</v>
      </c>
      <c r="AA102" s="59" t="str">
        <f>VLOOKUP(Z102, $AT$22:$AU$57, 2, FALSE)</f>
        <v>0</v>
      </c>
      <c r="AB102" s="42"/>
      <c r="AC102" s="59"/>
      <c r="AD102" s="65" t="s">
        <v>110</v>
      </c>
      <c r="AE102" s="59" t="str">
        <f>VLOOKUP(AD102, $AW$22:$AX$42, 2, FALSE)</f>
        <v>0</v>
      </c>
      <c r="AF102" s="65" t="s">
        <v>110</v>
      </c>
      <c r="AG102" s="59">
        <f>VLOOKUP(AF102, $AZ$22:$BA$26, 2, FALSE)</f>
        <v>0</v>
      </c>
      <c r="AH102" s="65" t="s">
        <v>110</v>
      </c>
      <c r="AI102" s="59">
        <f>VLOOKUP(AH102, $AZ$22:$BA$26, 2, FALSE)</f>
        <v>0</v>
      </c>
      <c r="AJ102" s="4"/>
      <c r="AK102" s="4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</row>
    <row r="103" spans="1:104" s="2" customFormat="1">
      <c r="A103" s="11">
        <v>100</v>
      </c>
      <c r="B103" s="48" t="str">
        <f>IF(OR(H103="",H103&gt;=19),"No","Yes")</f>
        <v>No</v>
      </c>
      <c r="C103" s="48" t="str">
        <f>IF(OR(H103="",H103&gt;=17),"No","Yes")</f>
        <v>No</v>
      </c>
      <c r="D103" s="61" t="str">
        <f>IF(OR(H103=13, H103=14), "Yes", "No")</f>
        <v>No</v>
      </c>
      <c r="E103" s="48" t="str">
        <f>IF(OR(H103="",H103&gt;=13),"No","Yes")</f>
        <v>No</v>
      </c>
      <c r="F103" s="54"/>
      <c r="G103" s="54"/>
      <c r="H103" s="54"/>
      <c r="I103" s="54" t="str">
        <f>IF(Table47[[#This Row],[Under 13?]]="Yes",
     1 + COUNTIFS(Table47[Under 13?],"Yes",Table47[Top 4 Total],"&gt;"&amp;Table47[[#This Row],[Top 4 Total]]),
     ""
)</f>
        <v/>
      </c>
      <c r="J103" s="54" t="str">
        <f>IF(Table47[[#This Row],[Under 15?]]="Yes",
     1 + COUNTIFS(Table47[Under 15?],"Yes",Table47[Top 4 Total],"&gt;"&amp;Table47[[#This Row],[Top 4 Total]]),
     ""
)</f>
        <v/>
      </c>
      <c r="K103" s="54" t="str">
        <f>IF(Table47[[#This Row],[Under 17?]]="Yes",
     1 + COUNTIFS(Table47[Under 17?],"Yes",Table47[Top 4 Total],"&gt;"&amp;Table47[[#This Row],[Top 4 Total]]),
     ""
)</f>
        <v/>
      </c>
      <c r="L103" s="54" t="str">
        <f>IF(Table47[[#This Row],[Under 19?]]="Yes",
     1 + COUNTIFS(Table47[Under 19?],"Yes",Table47[Top 4 Total],"&gt;"&amp;Table47[[#This Row],[Top 4 Total]]),
     ""
)</f>
        <v/>
      </c>
      <c r="M103" s="52" cm="1">
        <f t="array" ref="M103">SUM(LARGE((O103,Q103,S103,U103,W103,Y103,AA103,AC103,AE103,AG103,AI103),{1,2,3,4}))</f>
        <v>0</v>
      </c>
      <c r="N103" s="65" t="s">
        <v>110</v>
      </c>
      <c r="O103" s="59">
        <f>VLOOKUP(N103, $AN$22:$AO$26, 2, FALSE)</f>
        <v>0</v>
      </c>
      <c r="P103" s="65" t="s">
        <v>110</v>
      </c>
      <c r="Q103" s="59" t="str">
        <f>VLOOKUP(P103, $AK$22:$AL$42, 2, FALSE)</f>
        <v>0</v>
      </c>
      <c r="R103" s="65" t="s">
        <v>110</v>
      </c>
      <c r="S103" s="59" t="str">
        <f>VLOOKUP(R103, $AK$22:$AL$42, 2, FALSE)</f>
        <v>0</v>
      </c>
      <c r="T103" s="65" t="s">
        <v>110</v>
      </c>
      <c r="U103" s="59" t="str">
        <f>VLOOKUP(T103, $AQ$22:$AR$52, 2, FALSE)</f>
        <v>0</v>
      </c>
      <c r="V103" s="65" t="s">
        <v>110</v>
      </c>
      <c r="W103" s="59">
        <f>VLOOKUP(V103, $AN$22:$AO$26, 2, FALSE)</f>
        <v>0</v>
      </c>
      <c r="X103" s="65" t="s">
        <v>110</v>
      </c>
      <c r="Y103" s="59" t="str">
        <f>VLOOKUP(X103, $AQ$22:$AR$52, 2, FALSE)</f>
        <v>0</v>
      </c>
      <c r="Z103" s="65" t="s">
        <v>110</v>
      </c>
      <c r="AA103" s="59" t="str">
        <f>VLOOKUP(Z103, $AT$22:$AU$57, 2, FALSE)</f>
        <v>0</v>
      </c>
      <c r="AB103" s="42"/>
      <c r="AC103" s="59"/>
      <c r="AD103" s="65" t="s">
        <v>110</v>
      </c>
      <c r="AE103" s="59" t="str">
        <f>VLOOKUP(AD103, $AW$22:$AX$42, 2, FALSE)</f>
        <v>0</v>
      </c>
      <c r="AF103" s="65" t="s">
        <v>110</v>
      </c>
      <c r="AG103" s="59">
        <f>VLOOKUP(AF103, $AZ$22:$BA$26, 2, FALSE)</f>
        <v>0</v>
      </c>
      <c r="AH103" s="65" t="s">
        <v>110</v>
      </c>
      <c r="AI103" s="59">
        <f>VLOOKUP(AH103, $AZ$22:$BA$26, 2, FALSE)</f>
        <v>0</v>
      </c>
      <c r="AJ103" s="4"/>
      <c r="AK103" s="4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</row>
    <row r="104" spans="1:104" s="2" customFormat="1">
      <c r="A104" s="11">
        <v>101</v>
      </c>
      <c r="B104" s="48" t="str">
        <f>IF(OR(H104="",H104&gt;=19),"No","Yes")</f>
        <v>No</v>
      </c>
      <c r="C104" s="48" t="str">
        <f>IF(OR(H104="",H104&gt;=17),"No","Yes")</f>
        <v>No</v>
      </c>
      <c r="D104" s="61" t="str">
        <f>IF(OR(H104=13, H104=14), "Yes", "No")</f>
        <v>No</v>
      </c>
      <c r="E104" s="48" t="str">
        <f>IF(OR(H104="",H104&gt;=13),"No","Yes")</f>
        <v>No</v>
      </c>
      <c r="F104" s="54"/>
      <c r="G104" s="54"/>
      <c r="H104" s="54"/>
      <c r="I104" s="54" t="str">
        <f>IF(Table47[[#This Row],[Under 13?]]="Yes",
     1 + COUNTIFS(Table47[Under 13?],"Yes",Table47[Top 4 Total],"&gt;"&amp;Table47[[#This Row],[Top 4 Total]]),
     ""
)</f>
        <v/>
      </c>
      <c r="J104" s="54" t="str">
        <f>IF(Table47[[#This Row],[Under 15?]]="Yes",
     1 + COUNTIFS(Table47[Under 15?],"Yes",Table47[Top 4 Total],"&gt;"&amp;Table47[[#This Row],[Top 4 Total]]),
     ""
)</f>
        <v/>
      </c>
      <c r="K104" s="54" t="str">
        <f>IF(Table47[[#This Row],[Under 17?]]="Yes",
     1 + COUNTIFS(Table47[Under 17?],"Yes",Table47[Top 4 Total],"&gt;"&amp;Table47[[#This Row],[Top 4 Total]]),
     ""
)</f>
        <v/>
      </c>
      <c r="L104" s="54" t="str">
        <f>IF(Table47[[#This Row],[Under 19?]]="Yes",
     1 + COUNTIFS(Table47[Under 19?],"Yes",Table47[Top 4 Total],"&gt;"&amp;Table47[[#This Row],[Top 4 Total]]),
     ""
)</f>
        <v/>
      </c>
      <c r="M104" s="52" cm="1">
        <f t="array" ref="M104">SUM(LARGE((O104,Q104,S104,U104,W104,Y104,AA104,AC104,AE104,AG104,AI104),{1,2,3,4}))</f>
        <v>0</v>
      </c>
      <c r="N104" s="65" t="s">
        <v>110</v>
      </c>
      <c r="O104" s="59">
        <f>VLOOKUP(N104, $AN$22:$AO$26, 2, FALSE)</f>
        <v>0</v>
      </c>
      <c r="P104" s="65" t="s">
        <v>110</v>
      </c>
      <c r="Q104" s="59" t="str">
        <f>VLOOKUP(P104, $AK$22:$AL$42, 2, FALSE)</f>
        <v>0</v>
      </c>
      <c r="R104" s="65" t="s">
        <v>110</v>
      </c>
      <c r="S104" s="59" t="str">
        <f>VLOOKUP(R104, $AK$22:$AL$42, 2, FALSE)</f>
        <v>0</v>
      </c>
      <c r="T104" s="65" t="s">
        <v>110</v>
      </c>
      <c r="U104" s="59" t="str">
        <f>VLOOKUP(T104, $AQ$22:$AR$52, 2, FALSE)</f>
        <v>0</v>
      </c>
      <c r="V104" s="65" t="s">
        <v>110</v>
      </c>
      <c r="W104" s="59">
        <f>VLOOKUP(V104, $AN$22:$AO$26, 2, FALSE)</f>
        <v>0</v>
      </c>
      <c r="X104" s="65" t="s">
        <v>110</v>
      </c>
      <c r="Y104" s="59" t="str">
        <f>VLOOKUP(X104, $AQ$22:$AR$52, 2, FALSE)</f>
        <v>0</v>
      </c>
      <c r="Z104" s="65" t="s">
        <v>110</v>
      </c>
      <c r="AA104" s="59" t="str">
        <f>VLOOKUP(Z104, $AT$22:$AU$57, 2, FALSE)</f>
        <v>0</v>
      </c>
      <c r="AB104" s="42"/>
      <c r="AC104" s="59"/>
      <c r="AD104" s="65" t="s">
        <v>110</v>
      </c>
      <c r="AE104" s="59" t="str">
        <f>VLOOKUP(AD104, $AW$22:$AX$42, 2, FALSE)</f>
        <v>0</v>
      </c>
      <c r="AF104" s="65" t="s">
        <v>110</v>
      </c>
      <c r="AG104" s="59">
        <f>VLOOKUP(AF104, $AZ$22:$BA$26, 2, FALSE)</f>
        <v>0</v>
      </c>
      <c r="AH104" s="65" t="s">
        <v>110</v>
      </c>
      <c r="AI104" s="59">
        <f>VLOOKUP(AH104, $AZ$22:$BA$26, 2, FALSE)</f>
        <v>0</v>
      </c>
      <c r="AJ104" s="4"/>
      <c r="AK104" s="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</row>
    <row r="105" spans="1:104" s="2" customFormat="1">
      <c r="A105" s="11">
        <v>102</v>
      </c>
      <c r="B105" s="48" t="str">
        <f>IF(OR(H105="",H105&gt;=19),"No","Yes")</f>
        <v>No</v>
      </c>
      <c r="C105" s="48" t="str">
        <f>IF(OR(H105="",H105&gt;=17),"No","Yes")</f>
        <v>No</v>
      </c>
      <c r="D105" s="61" t="str">
        <f>IF(OR(H105=13, H105=14), "Yes", "No")</f>
        <v>No</v>
      </c>
      <c r="E105" s="48" t="str">
        <f>IF(OR(H105="",H105&gt;=13),"No","Yes")</f>
        <v>No</v>
      </c>
      <c r="F105" s="54"/>
      <c r="G105" s="54"/>
      <c r="H105" s="54"/>
      <c r="I105" s="54" t="str">
        <f>IF(Table47[[#This Row],[Under 13?]]="Yes",
     1 + COUNTIFS(Table47[Under 13?],"Yes",Table47[Top 4 Total],"&gt;"&amp;Table47[[#This Row],[Top 4 Total]]),
     ""
)</f>
        <v/>
      </c>
      <c r="J105" s="54" t="str">
        <f>IF(Table47[[#This Row],[Under 15?]]="Yes",
     1 + COUNTIFS(Table47[Under 15?],"Yes",Table47[Top 4 Total],"&gt;"&amp;Table47[[#This Row],[Top 4 Total]]),
     ""
)</f>
        <v/>
      </c>
      <c r="K105" s="54" t="str">
        <f>IF(Table47[[#This Row],[Under 17?]]="Yes",
     1 + COUNTIFS(Table47[Under 17?],"Yes",Table47[Top 4 Total],"&gt;"&amp;Table47[[#This Row],[Top 4 Total]]),
     ""
)</f>
        <v/>
      </c>
      <c r="L105" s="54" t="str">
        <f>IF(Table47[[#This Row],[Under 19?]]="Yes",
     1 + COUNTIFS(Table47[Under 19?],"Yes",Table47[Top 4 Total],"&gt;"&amp;Table47[[#This Row],[Top 4 Total]]),
     ""
)</f>
        <v/>
      </c>
      <c r="M105" s="52" cm="1">
        <f t="array" ref="M105">SUM(LARGE((O105,Q105,S105,U105,W105,Y105,AA105,AC105,AE105,AG105,AI105),{1,2,3,4}))</f>
        <v>0</v>
      </c>
      <c r="N105" s="65" t="s">
        <v>110</v>
      </c>
      <c r="O105" s="59">
        <f>VLOOKUP(N105, $AN$22:$AO$26, 2, FALSE)</f>
        <v>0</v>
      </c>
      <c r="P105" s="65" t="s">
        <v>110</v>
      </c>
      <c r="Q105" s="59" t="str">
        <f>VLOOKUP(P105, $AK$22:$AL$42, 2, FALSE)</f>
        <v>0</v>
      </c>
      <c r="R105" s="65" t="s">
        <v>110</v>
      </c>
      <c r="S105" s="59" t="str">
        <f>VLOOKUP(R105, $AK$22:$AL$42, 2, FALSE)</f>
        <v>0</v>
      </c>
      <c r="T105" s="65" t="s">
        <v>110</v>
      </c>
      <c r="U105" s="59" t="str">
        <f>VLOOKUP(T105, $AQ$22:$AR$52, 2, FALSE)</f>
        <v>0</v>
      </c>
      <c r="V105" s="65" t="s">
        <v>110</v>
      </c>
      <c r="W105" s="59">
        <f>VLOOKUP(V105, $AN$22:$AO$26, 2, FALSE)</f>
        <v>0</v>
      </c>
      <c r="X105" s="65" t="s">
        <v>110</v>
      </c>
      <c r="Y105" s="59" t="str">
        <f>VLOOKUP(X105, $AQ$22:$AR$52, 2, FALSE)</f>
        <v>0</v>
      </c>
      <c r="Z105" s="65" t="s">
        <v>110</v>
      </c>
      <c r="AA105" s="59" t="str">
        <f>VLOOKUP(Z105, $AT$22:$AU$57, 2, FALSE)</f>
        <v>0</v>
      </c>
      <c r="AB105" s="42"/>
      <c r="AC105" s="59"/>
      <c r="AD105" s="65" t="s">
        <v>110</v>
      </c>
      <c r="AE105" s="59" t="str">
        <f>VLOOKUP(AD105, $AW$22:$AX$42, 2, FALSE)</f>
        <v>0</v>
      </c>
      <c r="AF105" s="65" t="s">
        <v>110</v>
      </c>
      <c r="AG105" s="59">
        <f>VLOOKUP(AF105, $AZ$22:$BA$26, 2, FALSE)</f>
        <v>0</v>
      </c>
      <c r="AH105" s="65" t="s">
        <v>110</v>
      </c>
      <c r="AI105" s="59">
        <f>VLOOKUP(AH105, $AZ$22:$BA$26, 2, FALSE)</f>
        <v>0</v>
      </c>
      <c r="AJ105" s="4"/>
      <c r="AK105" s="4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</row>
    <row r="106" spans="1:104" s="2" customFormat="1">
      <c r="A106" s="11">
        <v>103</v>
      </c>
      <c r="B106" s="48" t="str">
        <f>IF(OR(H106="",H106&gt;=19),"No","Yes")</f>
        <v>No</v>
      </c>
      <c r="C106" s="48" t="str">
        <f>IF(OR(H106="",H106&gt;=17),"No","Yes")</f>
        <v>No</v>
      </c>
      <c r="D106" s="61" t="str">
        <f>IF(OR(H106=13, H106=14), "Yes", "No")</f>
        <v>No</v>
      </c>
      <c r="E106" s="48" t="str">
        <f>IF(OR(H106="",H106&gt;=13),"No","Yes")</f>
        <v>No</v>
      </c>
      <c r="F106" s="54"/>
      <c r="G106" s="54"/>
      <c r="H106" s="54"/>
      <c r="I106" s="54" t="str">
        <f>IF(Table47[[#This Row],[Under 13?]]="Yes",
     1 + COUNTIFS(Table47[Under 13?],"Yes",Table47[Top 4 Total],"&gt;"&amp;Table47[[#This Row],[Top 4 Total]]),
     ""
)</f>
        <v/>
      </c>
      <c r="J106" s="54" t="str">
        <f>IF(Table47[[#This Row],[Under 15?]]="Yes",
     1 + COUNTIFS(Table47[Under 15?],"Yes",Table47[Top 4 Total],"&gt;"&amp;Table47[[#This Row],[Top 4 Total]]),
     ""
)</f>
        <v/>
      </c>
      <c r="K106" s="54" t="str">
        <f>IF(Table47[[#This Row],[Under 17?]]="Yes",
     1 + COUNTIFS(Table47[Under 17?],"Yes",Table47[Top 4 Total],"&gt;"&amp;Table47[[#This Row],[Top 4 Total]]),
     ""
)</f>
        <v/>
      </c>
      <c r="L106" s="54" t="str">
        <f>IF(Table47[[#This Row],[Under 19?]]="Yes",
     1 + COUNTIFS(Table47[Under 19?],"Yes",Table47[Top 4 Total],"&gt;"&amp;Table47[[#This Row],[Top 4 Total]]),
     ""
)</f>
        <v/>
      </c>
      <c r="M106" s="52" cm="1">
        <f t="array" ref="M106">SUM(LARGE((O106,Q106,S106,U106,W106,Y106,AA106,AC106,AE106,AG106,AI106),{1,2,3,4}))</f>
        <v>0</v>
      </c>
      <c r="N106" s="65" t="s">
        <v>110</v>
      </c>
      <c r="O106" s="59">
        <f>VLOOKUP(N106, $AN$22:$AO$26, 2, FALSE)</f>
        <v>0</v>
      </c>
      <c r="P106" s="65" t="s">
        <v>110</v>
      </c>
      <c r="Q106" s="59" t="str">
        <f>VLOOKUP(P106, $AK$22:$AL$42, 2, FALSE)</f>
        <v>0</v>
      </c>
      <c r="R106" s="65" t="s">
        <v>110</v>
      </c>
      <c r="S106" s="59" t="str">
        <f>VLOOKUP(R106, $AK$22:$AL$42, 2, FALSE)</f>
        <v>0</v>
      </c>
      <c r="T106" s="65" t="s">
        <v>110</v>
      </c>
      <c r="U106" s="59" t="str">
        <f>VLOOKUP(T106, $AQ$22:$AR$52, 2, FALSE)</f>
        <v>0</v>
      </c>
      <c r="V106" s="65" t="s">
        <v>110</v>
      </c>
      <c r="W106" s="59">
        <f>VLOOKUP(V106, $AN$22:$AO$26, 2, FALSE)</f>
        <v>0</v>
      </c>
      <c r="X106" s="65" t="s">
        <v>110</v>
      </c>
      <c r="Y106" s="59" t="str">
        <f>VLOOKUP(X106, $AQ$22:$AR$52, 2, FALSE)</f>
        <v>0</v>
      </c>
      <c r="Z106" s="65" t="s">
        <v>110</v>
      </c>
      <c r="AA106" s="59" t="str">
        <f>VLOOKUP(Z106, $AT$22:$AU$57, 2, FALSE)</f>
        <v>0</v>
      </c>
      <c r="AB106" s="42"/>
      <c r="AC106" s="59"/>
      <c r="AD106" s="65" t="s">
        <v>110</v>
      </c>
      <c r="AE106" s="59" t="str">
        <f>VLOOKUP(AD106, $AW$22:$AX$42, 2, FALSE)</f>
        <v>0</v>
      </c>
      <c r="AF106" s="65" t="s">
        <v>110</v>
      </c>
      <c r="AG106" s="59">
        <f>VLOOKUP(AF106, $AZ$22:$BA$26, 2, FALSE)</f>
        <v>0</v>
      </c>
      <c r="AH106" s="65" t="s">
        <v>110</v>
      </c>
      <c r="AI106" s="59">
        <f>VLOOKUP(AH106, $AZ$22:$BA$26, 2, FALSE)</f>
        <v>0</v>
      </c>
      <c r="AJ106" s="4"/>
      <c r="AK106" s="4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</row>
    <row r="107" spans="1:104" s="2" customFormat="1">
      <c r="A107" s="11">
        <v>104</v>
      </c>
      <c r="B107" s="48" t="str">
        <f>IF(OR(H107="",H107&gt;=19),"No","Yes")</f>
        <v>No</v>
      </c>
      <c r="C107" s="48" t="str">
        <f>IF(OR(H107="",H107&gt;=17),"No","Yes")</f>
        <v>No</v>
      </c>
      <c r="D107" s="61" t="str">
        <f>IF(OR(H107=13, H107=14), "Yes", "No")</f>
        <v>No</v>
      </c>
      <c r="E107" s="48" t="str">
        <f>IF(OR(H107="",H107&gt;=13),"No","Yes")</f>
        <v>No</v>
      </c>
      <c r="F107" s="54"/>
      <c r="G107" s="54"/>
      <c r="H107" s="54"/>
      <c r="I107" s="54" t="str">
        <f>IF(Table47[[#This Row],[Under 13?]]="Yes",
     1 + COUNTIFS(Table47[Under 13?],"Yes",Table47[Top 4 Total],"&gt;"&amp;Table47[[#This Row],[Top 4 Total]]),
     ""
)</f>
        <v/>
      </c>
      <c r="J107" s="54" t="str">
        <f>IF(Table47[[#This Row],[Under 15?]]="Yes",
     1 + COUNTIFS(Table47[Under 15?],"Yes",Table47[Top 4 Total],"&gt;"&amp;Table47[[#This Row],[Top 4 Total]]),
     ""
)</f>
        <v/>
      </c>
      <c r="K107" s="54" t="str">
        <f>IF(Table47[[#This Row],[Under 17?]]="Yes",
     1 + COUNTIFS(Table47[Under 17?],"Yes",Table47[Top 4 Total],"&gt;"&amp;Table47[[#This Row],[Top 4 Total]]),
     ""
)</f>
        <v/>
      </c>
      <c r="L107" s="54" t="str">
        <f>IF(Table47[[#This Row],[Under 19?]]="Yes",
     1 + COUNTIFS(Table47[Under 19?],"Yes",Table47[Top 4 Total],"&gt;"&amp;Table47[[#This Row],[Top 4 Total]]),
     ""
)</f>
        <v/>
      </c>
      <c r="M107" s="52" cm="1">
        <f t="array" ref="M107">SUM(LARGE((O107,Q107,S107,U107,W107,Y107,AA107,AC107,AE107,AG107,AI107),{1,2,3,4}))</f>
        <v>0</v>
      </c>
      <c r="N107" s="65" t="s">
        <v>110</v>
      </c>
      <c r="O107" s="59">
        <f>VLOOKUP(N107, $AN$22:$AO$26, 2, FALSE)</f>
        <v>0</v>
      </c>
      <c r="P107" s="65" t="s">
        <v>110</v>
      </c>
      <c r="Q107" s="59" t="str">
        <f>VLOOKUP(P107, $AK$22:$AL$42, 2, FALSE)</f>
        <v>0</v>
      </c>
      <c r="R107" s="65" t="s">
        <v>110</v>
      </c>
      <c r="S107" s="59" t="str">
        <f>VLOOKUP(R107, $AK$22:$AL$42, 2, FALSE)</f>
        <v>0</v>
      </c>
      <c r="T107" s="65" t="s">
        <v>110</v>
      </c>
      <c r="U107" s="59" t="str">
        <f>VLOOKUP(T107, $AQ$22:$AR$52, 2, FALSE)</f>
        <v>0</v>
      </c>
      <c r="V107" s="65" t="s">
        <v>110</v>
      </c>
      <c r="W107" s="59">
        <f>VLOOKUP(V107, $AN$22:$AO$26, 2, FALSE)</f>
        <v>0</v>
      </c>
      <c r="X107" s="65" t="s">
        <v>110</v>
      </c>
      <c r="Y107" s="59" t="str">
        <f>VLOOKUP(X107, $AQ$22:$AR$52, 2, FALSE)</f>
        <v>0</v>
      </c>
      <c r="Z107" s="65" t="s">
        <v>110</v>
      </c>
      <c r="AA107" s="59" t="str">
        <f>VLOOKUP(Z107, $AT$22:$AU$57, 2, FALSE)</f>
        <v>0</v>
      </c>
      <c r="AB107" s="42"/>
      <c r="AC107" s="59"/>
      <c r="AD107" s="65" t="s">
        <v>110</v>
      </c>
      <c r="AE107" s="59" t="str">
        <f>VLOOKUP(AD107, $AW$22:$AX$42, 2, FALSE)</f>
        <v>0</v>
      </c>
      <c r="AF107" s="65" t="s">
        <v>110</v>
      </c>
      <c r="AG107" s="59">
        <f>VLOOKUP(AF107, $AZ$22:$BA$26, 2, FALSE)</f>
        <v>0</v>
      </c>
      <c r="AH107" s="65" t="s">
        <v>110</v>
      </c>
      <c r="AI107" s="59">
        <f>VLOOKUP(AH107, $AZ$22:$BA$26, 2, FALSE)</f>
        <v>0</v>
      </c>
      <c r="AJ107" s="4"/>
      <c r="AK107" s="4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</row>
    <row r="108" spans="1:104" s="2" customFormat="1">
      <c r="A108" s="11">
        <v>105</v>
      </c>
      <c r="B108" s="83" t="str">
        <f>IF(OR(H108="",H108&gt;=19),"No","Yes")</f>
        <v>No</v>
      </c>
      <c r="C108" s="83" t="str">
        <f>IF(OR(H108="",H108&gt;=17),"No","Yes")</f>
        <v>No</v>
      </c>
      <c r="D108" s="61" t="str">
        <f>IF(OR(H108=13, H108=14), "Yes", "No")</f>
        <v>No</v>
      </c>
      <c r="E108" s="83" t="str">
        <f>IF(OR(H108="",H108&gt;=13),"No","Yes")</f>
        <v>No</v>
      </c>
      <c r="F108" s="82"/>
      <c r="G108" s="82"/>
      <c r="H108" s="82"/>
      <c r="I108" s="82" t="str">
        <f>IF(Table47[[#This Row],[Under 13?]]="Yes",
     1 + COUNTIFS(Table47[Under 13?],"Yes",Table47[Top 4 Total],"&gt;"&amp;Table47[[#This Row],[Top 4 Total]]),
     ""
)</f>
        <v/>
      </c>
      <c r="J108" s="82" t="str">
        <f>IF(Table47[[#This Row],[Under 15?]]="Yes",
     1 + COUNTIFS(Table47[Under 15?],"Yes",Table47[Top 4 Total],"&gt;"&amp;Table47[[#This Row],[Top 4 Total]]),
     ""
)</f>
        <v/>
      </c>
      <c r="K108" s="82" t="str">
        <f>IF(Table47[[#This Row],[Under 17?]]="Yes",
     1 + COUNTIFS(Table47[Under 17?],"Yes",Table47[Top 4 Total],"&gt;"&amp;Table47[[#This Row],[Top 4 Total]]),
     ""
)</f>
        <v/>
      </c>
      <c r="L108" s="82" t="str">
        <f>IF(Table47[[#This Row],[Under 19?]]="Yes",
     1 + COUNTIFS(Table47[Under 19?],"Yes",Table47[Top 4 Total],"&gt;"&amp;Table47[[#This Row],[Top 4 Total]]),
     ""
)</f>
        <v/>
      </c>
      <c r="M108" s="84" cm="1">
        <f t="array" ref="M108">SUM(LARGE((O108,Q108,S108,U108,W108,Y108,AA108,AC108,AE108,AG108,AI108),{1,2,3,4}))</f>
        <v>0</v>
      </c>
      <c r="N108" s="65" t="s">
        <v>110</v>
      </c>
      <c r="O108" s="59">
        <f>VLOOKUP(N108, $AN$22:$AO$26, 2, FALSE)</f>
        <v>0</v>
      </c>
      <c r="P108" s="65" t="s">
        <v>110</v>
      </c>
      <c r="Q108" s="59" t="str">
        <f>VLOOKUP(P108, $AK$22:$AL$42, 2, FALSE)</f>
        <v>0</v>
      </c>
      <c r="R108" s="65" t="s">
        <v>110</v>
      </c>
      <c r="S108" s="59" t="str">
        <f>VLOOKUP(R108, $AK$22:$AL$42, 2, FALSE)</f>
        <v>0</v>
      </c>
      <c r="T108" s="65" t="s">
        <v>110</v>
      </c>
      <c r="U108" s="59" t="str">
        <f>VLOOKUP(T108, $AQ$22:$AR$52, 2, FALSE)</f>
        <v>0</v>
      </c>
      <c r="V108" s="65" t="s">
        <v>110</v>
      </c>
      <c r="W108" s="59">
        <f>VLOOKUP(V108, $AN$22:$AO$26, 2, FALSE)</f>
        <v>0</v>
      </c>
      <c r="X108" s="65" t="s">
        <v>110</v>
      </c>
      <c r="Y108" s="59" t="str">
        <f>VLOOKUP(X108, $AQ$22:$AR$52, 2, FALSE)</f>
        <v>0</v>
      </c>
      <c r="Z108" s="65" t="s">
        <v>110</v>
      </c>
      <c r="AA108" s="59" t="str">
        <f>VLOOKUP(Z108, $AT$22:$AU$57, 2, FALSE)</f>
        <v>0</v>
      </c>
      <c r="AB108" s="42"/>
      <c r="AC108" s="59"/>
      <c r="AD108" s="65" t="s">
        <v>110</v>
      </c>
      <c r="AE108" s="59" t="str">
        <f>VLOOKUP(AD108, $AW$22:$AX$42, 2, FALSE)</f>
        <v>0</v>
      </c>
      <c r="AF108" s="65" t="s">
        <v>110</v>
      </c>
      <c r="AG108" s="59">
        <f>VLOOKUP(AF108, $AZ$22:$BA$26, 2, FALSE)</f>
        <v>0</v>
      </c>
      <c r="AH108" s="65" t="s">
        <v>110</v>
      </c>
      <c r="AI108" s="59">
        <f>VLOOKUP(AH108, $AZ$22:$BA$26, 2, FALSE)</f>
        <v>0</v>
      </c>
      <c r="AJ108" s="4"/>
      <c r="AK108" s="4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</row>
    <row r="109" spans="1:104" s="2" customFormat="1">
      <c r="A109" s="11"/>
      <c r="B109" s="11"/>
      <c r="C109" s="11"/>
      <c r="D109" s="11"/>
      <c r="E109" s="11"/>
      <c r="F109" s="3"/>
      <c r="G109" s="3"/>
      <c r="H109" s="3"/>
      <c r="I109" s="3"/>
      <c r="J109" s="3"/>
      <c r="K109" s="3"/>
      <c r="L109" s="3"/>
      <c r="M109" s="34"/>
      <c r="N109" s="6"/>
      <c r="O109" s="27"/>
      <c r="P109" s="6"/>
      <c r="Q109" s="27" t="str">
        <f t="shared" ref="Q109:Q116" si="1">IF(P109=1, 1000, IF(P109=2, 800, IF(OR(P109=3, P109=4), 600, IF(OR(P109=5, P109=6, P109=7, P109=8), 400, ""))))</f>
        <v/>
      </c>
      <c r="R109" s="6"/>
      <c r="S109" s="27" t="str">
        <f t="shared" ref="S109:S120" si="2">IF(R109=1, 1000, IF(R109=2, 800, IF(OR(R109=3, R109=4), 600, IF(OR(R109=5, R109=6, R109=7, R109=8), 400, ""))))</f>
        <v/>
      </c>
      <c r="T109" s="6"/>
      <c r="U109" s="27"/>
      <c r="V109" s="6"/>
      <c r="W109" s="27"/>
      <c r="X109" s="6"/>
      <c r="Y109" s="27"/>
      <c r="Z109" s="6"/>
      <c r="AA109" s="27"/>
      <c r="AB109" s="6"/>
      <c r="AC109" s="27"/>
      <c r="AD109" s="6"/>
      <c r="AE109" s="27"/>
      <c r="AF109" s="6"/>
      <c r="AG109" s="27"/>
      <c r="AH109" s="6"/>
      <c r="AI109" s="27"/>
      <c r="AJ109" s="6"/>
      <c r="AK109" s="4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</row>
    <row r="110" spans="1:104" s="2" customFormat="1">
      <c r="A110" s="11"/>
      <c r="B110" s="11"/>
      <c r="C110" s="11"/>
      <c r="D110" s="11"/>
      <c r="E110" s="11"/>
      <c r="F110" s="3"/>
      <c r="G110" s="3"/>
      <c r="H110" s="3"/>
      <c r="I110" s="3"/>
      <c r="J110" s="3"/>
      <c r="K110" s="3"/>
      <c r="L110" s="3"/>
      <c r="M110" s="34"/>
      <c r="N110" s="6"/>
      <c r="O110" s="27"/>
      <c r="P110" s="6"/>
      <c r="Q110" s="27" t="str">
        <f t="shared" si="1"/>
        <v/>
      </c>
      <c r="R110" s="6"/>
      <c r="S110" s="27" t="str">
        <f t="shared" si="2"/>
        <v/>
      </c>
      <c r="T110" s="6"/>
      <c r="U110" s="27"/>
      <c r="V110" s="6"/>
      <c r="W110" s="27"/>
      <c r="X110" s="6"/>
      <c r="Y110" s="27"/>
      <c r="Z110" s="6"/>
      <c r="AA110" s="27"/>
      <c r="AB110" s="6"/>
      <c r="AC110" s="27"/>
      <c r="AD110" s="6"/>
      <c r="AE110" s="27"/>
      <c r="AF110" s="6"/>
      <c r="AG110" s="27"/>
      <c r="AH110" s="6"/>
      <c r="AI110" s="27"/>
      <c r="AJ110" s="6"/>
      <c r="AK110" s="4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</row>
    <row r="111" spans="1:104" s="2" customFormat="1">
      <c r="A111" s="11"/>
      <c r="B111" s="11"/>
      <c r="C111" s="11"/>
      <c r="D111" s="11"/>
      <c r="E111" s="11"/>
      <c r="F111" s="3"/>
      <c r="G111" s="3"/>
      <c r="H111" s="3"/>
      <c r="I111" s="3"/>
      <c r="J111" s="3"/>
      <c r="K111" s="3"/>
      <c r="L111" s="3"/>
      <c r="M111" s="34"/>
      <c r="N111" s="6"/>
      <c r="O111" s="27"/>
      <c r="P111" s="6"/>
      <c r="Q111" s="27" t="str">
        <f t="shared" si="1"/>
        <v/>
      </c>
      <c r="R111" s="6"/>
      <c r="S111" s="27" t="str">
        <f t="shared" si="2"/>
        <v/>
      </c>
      <c r="T111" s="6"/>
      <c r="U111" s="27"/>
      <c r="V111" s="6"/>
      <c r="W111" s="27"/>
      <c r="X111" s="6"/>
      <c r="Y111" s="27"/>
      <c r="Z111" s="6"/>
      <c r="AA111" s="27"/>
      <c r="AB111" s="6"/>
      <c r="AC111" s="27"/>
      <c r="AD111" s="6"/>
      <c r="AE111" s="27"/>
      <c r="AF111" s="6"/>
      <c r="AG111" s="27"/>
      <c r="AH111" s="6"/>
      <c r="AI111" s="27"/>
      <c r="AJ111" s="6"/>
      <c r="AK111" s="4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</row>
    <row r="112" spans="1:104" s="2" customFormat="1">
      <c r="A112" s="11"/>
      <c r="B112" s="11"/>
      <c r="C112" s="11"/>
      <c r="D112" s="11"/>
      <c r="E112" s="11"/>
      <c r="F112" s="3"/>
      <c r="G112" s="3"/>
      <c r="H112" s="3"/>
      <c r="I112" s="3"/>
      <c r="J112" s="3"/>
      <c r="K112" s="3"/>
      <c r="L112" s="3"/>
      <c r="M112" s="34"/>
      <c r="N112" s="6"/>
      <c r="O112" s="27"/>
      <c r="P112" s="6"/>
      <c r="Q112" s="27" t="str">
        <f t="shared" si="1"/>
        <v/>
      </c>
      <c r="R112" s="6"/>
      <c r="S112" s="27" t="str">
        <f t="shared" si="2"/>
        <v/>
      </c>
      <c r="T112" s="6"/>
      <c r="U112" s="27"/>
      <c r="V112" s="6"/>
      <c r="W112" s="27"/>
      <c r="X112" s="6"/>
      <c r="Y112" s="27"/>
      <c r="Z112" s="6"/>
      <c r="AA112" s="27"/>
      <c r="AB112" s="6"/>
      <c r="AC112" s="27"/>
      <c r="AD112" s="6"/>
      <c r="AE112" s="27"/>
      <c r="AF112" s="6"/>
      <c r="AG112" s="27"/>
      <c r="AH112" s="6"/>
      <c r="AI112" s="27"/>
      <c r="AJ112" s="6"/>
      <c r="AK112" s="4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</row>
    <row r="113" spans="1:104" s="2" customFormat="1">
      <c r="A113" s="11"/>
      <c r="B113" s="11"/>
      <c r="C113" s="11"/>
      <c r="D113" s="11"/>
      <c r="E113" s="11"/>
      <c r="F113" s="3"/>
      <c r="G113" s="3"/>
      <c r="H113" s="3"/>
      <c r="I113" s="3"/>
      <c r="J113" s="3"/>
      <c r="K113" s="3"/>
      <c r="L113" s="3"/>
      <c r="M113" s="34"/>
      <c r="N113" s="6"/>
      <c r="O113" s="27"/>
      <c r="P113" s="6"/>
      <c r="Q113" s="27" t="str">
        <f t="shared" si="1"/>
        <v/>
      </c>
      <c r="R113" s="6"/>
      <c r="S113" s="27" t="str">
        <f t="shared" si="2"/>
        <v/>
      </c>
      <c r="T113" s="6"/>
      <c r="U113" s="27"/>
      <c r="V113" s="6"/>
      <c r="W113" s="27"/>
      <c r="X113" s="6"/>
      <c r="Y113" s="27"/>
      <c r="Z113" s="6"/>
      <c r="AA113" s="27"/>
      <c r="AB113" s="6"/>
      <c r="AC113" s="27"/>
      <c r="AD113" s="6"/>
      <c r="AE113" s="27"/>
      <c r="AF113" s="6"/>
      <c r="AG113" s="27"/>
      <c r="AH113" s="6"/>
      <c r="AI113" s="27"/>
      <c r="AJ113" s="6"/>
      <c r="AK113" s="4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</row>
    <row r="114" spans="1:104" s="2" customFormat="1">
      <c r="A114" s="11"/>
      <c r="B114" s="11"/>
      <c r="C114" s="11"/>
      <c r="D114" s="11"/>
      <c r="E114" s="11"/>
      <c r="F114" s="3"/>
      <c r="G114" s="3"/>
      <c r="H114" s="3"/>
      <c r="I114" s="3"/>
      <c r="J114" s="3"/>
      <c r="K114" s="3"/>
      <c r="L114" s="3"/>
      <c r="M114" s="34"/>
      <c r="N114" s="6"/>
      <c r="O114" s="27"/>
      <c r="P114" s="6"/>
      <c r="Q114" s="27" t="str">
        <f t="shared" si="1"/>
        <v/>
      </c>
      <c r="R114" s="6"/>
      <c r="S114" s="27" t="str">
        <f t="shared" si="2"/>
        <v/>
      </c>
      <c r="T114" s="6"/>
      <c r="U114" s="27"/>
      <c r="V114" s="6"/>
      <c r="W114" s="27"/>
      <c r="X114" s="6"/>
      <c r="Y114" s="27"/>
      <c r="Z114" s="6"/>
      <c r="AA114" s="27"/>
      <c r="AB114" s="6"/>
      <c r="AC114" s="27"/>
      <c r="AD114" s="6"/>
      <c r="AE114" s="27"/>
      <c r="AF114" s="6"/>
      <c r="AG114" s="27"/>
      <c r="AH114" s="6"/>
      <c r="AI114" s="27"/>
      <c r="AJ114" s="6"/>
      <c r="AK114" s="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</row>
    <row r="115" spans="1:104" s="2" customFormat="1">
      <c r="A115" s="11"/>
      <c r="B115" s="11"/>
      <c r="C115" s="11"/>
      <c r="D115" s="11"/>
      <c r="E115" s="11"/>
      <c r="F115" s="3"/>
      <c r="G115" s="3"/>
      <c r="H115" s="3"/>
      <c r="I115" s="3"/>
      <c r="J115" s="3"/>
      <c r="K115" s="3"/>
      <c r="L115" s="3"/>
      <c r="M115" s="34"/>
      <c r="N115" s="6"/>
      <c r="O115" s="27"/>
      <c r="P115" s="6"/>
      <c r="Q115" s="27" t="str">
        <f t="shared" si="1"/>
        <v/>
      </c>
      <c r="R115" s="6"/>
      <c r="S115" s="27" t="str">
        <f t="shared" si="2"/>
        <v/>
      </c>
      <c r="T115" s="6"/>
      <c r="U115" s="27"/>
      <c r="V115" s="6"/>
      <c r="W115" s="27"/>
      <c r="X115" s="6"/>
      <c r="Y115" s="27"/>
      <c r="Z115" s="6"/>
      <c r="AA115" s="27"/>
      <c r="AB115" s="6"/>
      <c r="AC115" s="27"/>
      <c r="AD115" s="6"/>
      <c r="AE115" s="27"/>
      <c r="AF115" s="6"/>
      <c r="AG115" s="27"/>
      <c r="AH115" s="6"/>
      <c r="AI115" s="27"/>
      <c r="AJ115" s="6"/>
      <c r="AK115" s="4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</row>
    <row r="116" spans="1:104" s="2" customFormat="1">
      <c r="A116" s="11"/>
      <c r="B116" s="11"/>
      <c r="C116" s="11"/>
      <c r="D116" s="11"/>
      <c r="E116" s="11"/>
      <c r="F116" s="3"/>
      <c r="G116" s="3"/>
      <c r="H116" s="3"/>
      <c r="I116" s="3"/>
      <c r="J116" s="3"/>
      <c r="K116" s="3"/>
      <c r="L116" s="3"/>
      <c r="M116" s="34"/>
      <c r="N116" s="6"/>
      <c r="O116" s="27"/>
      <c r="P116" s="6"/>
      <c r="Q116" s="27" t="str">
        <f t="shared" si="1"/>
        <v/>
      </c>
      <c r="R116" s="6"/>
      <c r="S116" s="27" t="str">
        <f t="shared" si="2"/>
        <v/>
      </c>
      <c r="T116" s="6"/>
      <c r="U116" s="27"/>
      <c r="V116" s="6"/>
      <c r="W116" s="27"/>
      <c r="X116" s="6"/>
      <c r="Y116" s="27"/>
      <c r="Z116" s="6"/>
      <c r="AA116" s="27"/>
      <c r="AB116" s="6"/>
      <c r="AC116" s="27"/>
      <c r="AD116" s="6"/>
      <c r="AE116" s="27"/>
      <c r="AF116" s="6"/>
      <c r="AG116" s="27"/>
      <c r="AH116" s="6"/>
      <c r="AI116" s="27"/>
      <c r="AJ116" s="6"/>
      <c r="AK116" s="4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</row>
    <row r="117" spans="1:104" s="2" customFormat="1">
      <c r="A117" s="11"/>
      <c r="B117" s="11"/>
      <c r="C117" s="11"/>
      <c r="D117" s="11"/>
      <c r="E117" s="11"/>
      <c r="F117" s="3"/>
      <c r="G117" s="3"/>
      <c r="H117" s="3"/>
      <c r="I117" s="3"/>
      <c r="J117" s="3"/>
      <c r="K117" s="3"/>
      <c r="L117" s="3"/>
      <c r="M117" s="34"/>
      <c r="N117" s="6"/>
      <c r="O117" s="27"/>
      <c r="P117" s="6"/>
      <c r="Q117" s="27"/>
      <c r="R117" s="6"/>
      <c r="S117" s="27" t="str">
        <f t="shared" si="2"/>
        <v/>
      </c>
      <c r="T117" s="6"/>
      <c r="U117" s="27"/>
      <c r="V117" s="6"/>
      <c r="W117" s="27"/>
      <c r="X117" s="6"/>
      <c r="Y117" s="27"/>
      <c r="Z117" s="6"/>
      <c r="AA117" s="27"/>
      <c r="AB117" s="6"/>
      <c r="AC117" s="27"/>
      <c r="AD117" s="6"/>
      <c r="AE117" s="27"/>
      <c r="AF117" s="6"/>
      <c r="AG117" s="27"/>
      <c r="AH117" s="6"/>
      <c r="AI117" s="27"/>
      <c r="AJ117" s="7"/>
      <c r="AK117" s="4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</row>
    <row r="118" spans="1:104" s="2" customFormat="1">
      <c r="A118" s="11"/>
      <c r="B118" s="11"/>
      <c r="C118" s="11"/>
      <c r="D118" s="11"/>
      <c r="E118" s="11"/>
      <c r="F118" s="3"/>
      <c r="G118" s="3"/>
      <c r="H118" s="3"/>
      <c r="I118" s="3"/>
      <c r="J118" s="3"/>
      <c r="K118" s="3"/>
      <c r="L118" s="3"/>
      <c r="M118" s="34"/>
      <c r="N118" s="7"/>
      <c r="O118" s="28"/>
      <c r="P118" s="7"/>
      <c r="Q118" s="28"/>
      <c r="R118" s="7"/>
      <c r="S118" s="28" t="str">
        <f t="shared" si="2"/>
        <v/>
      </c>
      <c r="T118" s="7"/>
      <c r="U118" s="28"/>
      <c r="V118" s="7"/>
      <c r="W118" s="28"/>
      <c r="X118" s="7"/>
      <c r="Y118" s="28"/>
      <c r="Z118" s="7"/>
      <c r="AA118" s="28"/>
      <c r="AB118" s="7"/>
      <c r="AC118" s="28"/>
      <c r="AD118" s="7"/>
      <c r="AE118" s="28"/>
      <c r="AF118" s="7"/>
      <c r="AG118" s="28"/>
      <c r="AH118" s="7"/>
      <c r="AI118" s="28"/>
      <c r="AJ118" s="7"/>
      <c r="AK118" s="4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</row>
    <row r="119" spans="1:104" s="2" customFormat="1">
      <c r="A119" s="11"/>
      <c r="B119" s="11"/>
      <c r="C119" s="11"/>
      <c r="D119" s="11"/>
      <c r="E119" s="11"/>
      <c r="F119" s="3"/>
      <c r="G119" s="3"/>
      <c r="H119" s="3"/>
      <c r="I119" s="3"/>
      <c r="J119" s="3"/>
      <c r="K119" s="3"/>
      <c r="L119" s="3"/>
      <c r="M119" s="34"/>
      <c r="N119" s="7"/>
      <c r="O119" s="28"/>
      <c r="P119" s="7"/>
      <c r="Q119" s="28"/>
      <c r="R119" s="7"/>
      <c r="S119" s="28" t="str">
        <f t="shared" si="2"/>
        <v/>
      </c>
      <c r="T119" s="7"/>
      <c r="U119" s="28"/>
      <c r="V119" s="7"/>
      <c r="W119" s="28"/>
      <c r="X119" s="7"/>
      <c r="Y119" s="28"/>
      <c r="Z119" s="7"/>
      <c r="AA119" s="28"/>
      <c r="AB119" s="7"/>
      <c r="AC119" s="28"/>
      <c r="AD119" s="7"/>
      <c r="AE119" s="28"/>
      <c r="AF119" s="7"/>
      <c r="AG119" s="28"/>
      <c r="AH119" s="7"/>
      <c r="AI119" s="28"/>
      <c r="AJ119" s="7"/>
      <c r="AK119" s="4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</row>
    <row r="120" spans="1:104">
      <c r="A120" s="11"/>
      <c r="B120" s="11"/>
      <c r="C120" s="11"/>
      <c r="D120" s="11"/>
      <c r="E120" s="11"/>
      <c r="F120" s="3"/>
      <c r="G120" s="3"/>
      <c r="H120" s="3"/>
      <c r="I120" s="3"/>
      <c r="J120" s="3"/>
      <c r="K120" s="3"/>
      <c r="L120" s="3"/>
      <c r="M120" s="34"/>
      <c r="N120" s="7"/>
      <c r="O120" s="28"/>
      <c r="P120" s="7"/>
      <c r="Q120" s="28"/>
      <c r="R120" s="7"/>
      <c r="S120" s="28" t="str">
        <f t="shared" si="2"/>
        <v/>
      </c>
      <c r="T120" s="7"/>
      <c r="U120" s="28"/>
      <c r="V120" s="7"/>
      <c r="W120" s="28"/>
      <c r="X120" s="7"/>
      <c r="Y120" s="28"/>
      <c r="Z120" s="7"/>
      <c r="AA120" s="28"/>
      <c r="AB120" s="7"/>
      <c r="AC120" s="28"/>
      <c r="AD120" s="7"/>
      <c r="AE120" s="28"/>
      <c r="AF120" s="7"/>
      <c r="AG120" s="28"/>
      <c r="AH120" s="7"/>
      <c r="AI120" s="28"/>
    </row>
  </sheetData>
  <sortState xmlns:xlrd2="http://schemas.microsoft.com/office/spreadsheetml/2017/richdata2" ref="A4:AG119">
    <sortCondition ref="F4:F119"/>
  </sortState>
  <mergeCells count="17">
    <mergeCell ref="AZ1:BA1"/>
    <mergeCell ref="AB1:AC1"/>
    <mergeCell ref="F1:M2"/>
    <mergeCell ref="N1:O2"/>
    <mergeCell ref="AW21:AX21"/>
    <mergeCell ref="AZ21:BA21"/>
    <mergeCell ref="P1:Q2"/>
    <mergeCell ref="R1:S2"/>
    <mergeCell ref="T1:U2"/>
    <mergeCell ref="V1:W2"/>
    <mergeCell ref="X1:Y2"/>
    <mergeCell ref="AB2:AC2"/>
    <mergeCell ref="Z1:AA2"/>
    <mergeCell ref="AD1:AE2"/>
    <mergeCell ref="AF1:AG2"/>
    <mergeCell ref="AH1:AI2"/>
    <mergeCell ref="AW1:AX1"/>
  </mergeCells>
  <phoneticPr fontId="8" type="noConversion"/>
  <dataValidations count="6">
    <dataValidation type="list" allowBlank="1" showInputMessage="1" showErrorMessage="1" sqref="AF4:AF108 AH4:AH108" xr:uid="{C190C721-95AE-9A48-AE27-2FC38358CDA0}">
      <formula1>$AZ$22:$AZ$26</formula1>
    </dataValidation>
    <dataValidation type="list" allowBlank="1" showInputMessage="1" showErrorMessage="1" sqref="AD4:AD108" xr:uid="{EF80167B-79E6-1444-9A3E-FB0FB1702209}">
      <formula1>$AW$22:$AW$42</formula1>
    </dataValidation>
    <dataValidation type="list" allowBlank="1" showInputMessage="1" showErrorMessage="1" sqref="Z4:Z108" xr:uid="{7978EB36-AF95-3741-8FB2-AD75E0EFB366}">
      <formula1>$AT$22:$AT$57</formula1>
    </dataValidation>
    <dataValidation type="list" allowBlank="1" showInputMessage="1" showErrorMessage="1" sqref="T4:T108 X4:X108" xr:uid="{728B1EB9-06C7-DA43-9422-C54EDCA3D0E7}">
      <formula1>$AQ$22:$AQ$52</formula1>
    </dataValidation>
    <dataValidation type="list" allowBlank="1" showInputMessage="1" showErrorMessage="1" sqref="P4:P108 R4:R108" xr:uid="{49794A29-75F4-974F-9242-5B70E1396DE7}">
      <formula1>$AK$22:$AK$42</formula1>
    </dataValidation>
    <dataValidation type="list" allowBlank="1" showInputMessage="1" showErrorMessage="1" sqref="N4:N108 V4:V108" xr:uid="{76355B49-11FC-164B-B229-B0284B957CF1}">
      <formula1>$AN$22:$AN$26</formula1>
    </dataValidation>
  </dataValidations>
  <pageMargins left="0.7" right="0.7" top="0.75" bottom="0.75" header="0.3" footer="0.3"/>
  <pageSetup orientation="portrait"/>
  <tableParts count="5">
    <tablePart r:id="rId1"/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3AFC3-9D6E-154E-8CC6-702D87770098}">
  <sheetPr>
    <tabColor theme="5" tint="0.79998168889431442"/>
  </sheetPr>
  <dimension ref="A1:CV120"/>
  <sheetViews>
    <sheetView zoomScale="116" zoomScaleNormal="116" workbookViewId="0">
      <pane xSplit="1" topLeftCell="F1" activePane="topRight" state="frozen"/>
      <selection pane="topRight"/>
    </sheetView>
  </sheetViews>
  <sheetFormatPr defaultColWidth="8.85546875" defaultRowHeight="15"/>
  <cols>
    <col min="1" max="1" width="4.140625" style="10" bestFit="1" customWidth="1"/>
    <col min="2" max="2" width="9.140625" style="71" hidden="1" customWidth="1"/>
    <col min="3" max="5" width="9.140625" style="10" hidden="1" customWidth="1"/>
    <col min="6" max="6" width="19.28515625" bestFit="1" customWidth="1"/>
    <col min="7" max="7" width="13.42578125" customWidth="1"/>
    <col min="8" max="8" width="5.42578125" customWidth="1"/>
    <col min="9" max="11" width="12.140625" hidden="1" customWidth="1"/>
    <col min="12" max="12" width="19.42578125" hidden="1" customWidth="1"/>
    <col min="13" max="13" width="20.28515625" style="35" customWidth="1"/>
    <col min="14" max="14" width="19.85546875" style="33" customWidth="1"/>
    <col min="15" max="15" width="11" style="17" customWidth="1"/>
    <col min="16" max="16" width="19.85546875" style="2" customWidth="1"/>
    <col min="17" max="17" width="11" style="17" customWidth="1"/>
    <col min="18" max="18" width="19.85546875" style="2" customWidth="1"/>
    <col min="19" max="19" width="11" style="17" customWidth="1"/>
    <col min="20" max="20" width="19.85546875" style="2" customWidth="1"/>
    <col min="21" max="21" width="13.140625" style="17" customWidth="1"/>
    <col min="22" max="22" width="19.85546875" style="2" customWidth="1"/>
    <col min="23" max="23" width="11" style="17" customWidth="1"/>
    <col min="24" max="24" width="19.85546875" style="2" customWidth="1"/>
    <col min="25" max="25" width="11" style="17" customWidth="1"/>
    <col min="26" max="26" width="19.85546875" style="2" customWidth="1"/>
    <col min="27" max="27" width="11" style="17" customWidth="1"/>
    <col min="28" max="28" width="12.42578125" style="2" hidden="1" customWidth="1"/>
    <col min="29" max="29" width="21" style="17" hidden="1" customWidth="1"/>
    <col min="30" max="30" width="19.85546875" style="2" customWidth="1"/>
    <col min="31" max="31" width="11" style="17" customWidth="1"/>
    <col min="32" max="32" width="19.85546875" style="2" customWidth="1"/>
    <col min="33" max="33" width="11" style="17" customWidth="1"/>
    <col min="34" max="34" width="19.85546875" style="2" customWidth="1"/>
    <col min="35" max="35" width="11" style="17" customWidth="1"/>
    <col min="36" max="36" width="8.85546875" style="2"/>
    <col min="37" max="37" width="11.42578125" style="4" bestFit="1" customWidth="1"/>
    <col min="38" max="39" width="10" bestFit="1" customWidth="1"/>
    <col min="40" max="40" width="11.42578125" bestFit="1" customWidth="1"/>
    <col min="43" max="43" width="12.42578125" bestFit="1" customWidth="1"/>
    <col min="46" max="46" width="12.42578125" bestFit="1" customWidth="1"/>
    <col min="49" max="49" width="11.42578125" bestFit="1" customWidth="1"/>
    <col min="52" max="52" width="10" bestFit="1" customWidth="1"/>
  </cols>
  <sheetData>
    <row r="1" spans="1:100">
      <c r="A1" s="11"/>
      <c r="B1" s="66"/>
      <c r="C1" s="11"/>
      <c r="D1" s="11"/>
      <c r="E1" s="11"/>
      <c r="F1" s="123" t="s">
        <v>69</v>
      </c>
      <c r="G1" s="124"/>
      <c r="H1" s="124"/>
      <c r="I1" s="124"/>
      <c r="J1" s="124"/>
      <c r="K1" s="124"/>
      <c r="L1" s="124"/>
      <c r="M1" s="125"/>
      <c r="N1" s="129" t="s">
        <v>70</v>
      </c>
      <c r="O1" s="130"/>
      <c r="P1" s="129" t="s">
        <v>71</v>
      </c>
      <c r="Q1" s="134"/>
      <c r="R1" s="129" t="s">
        <v>72</v>
      </c>
      <c r="S1" s="134"/>
      <c r="T1" s="136" t="s">
        <v>73</v>
      </c>
      <c r="U1" s="137"/>
      <c r="V1" s="129" t="s">
        <v>74</v>
      </c>
      <c r="W1" s="134"/>
      <c r="X1" s="140" t="s">
        <v>75</v>
      </c>
      <c r="Y1" s="141"/>
      <c r="Z1" s="144" t="s">
        <v>76</v>
      </c>
      <c r="AA1" s="145"/>
      <c r="AB1" s="122" t="s">
        <v>77</v>
      </c>
      <c r="AC1" s="122"/>
      <c r="AD1" s="148" t="s">
        <v>78</v>
      </c>
      <c r="AE1" s="149"/>
      <c r="AF1" s="152" t="s">
        <v>79</v>
      </c>
      <c r="AG1" s="153"/>
      <c r="AH1" s="152" t="s">
        <v>80</v>
      </c>
      <c r="AI1" s="153"/>
      <c r="AJ1" s="25"/>
      <c r="AK1" s="5"/>
      <c r="AL1" s="11"/>
      <c r="AM1" s="11"/>
      <c r="AP1" s="11"/>
      <c r="AQ1" s="5"/>
      <c r="AR1" s="11"/>
      <c r="AS1" s="11"/>
      <c r="AT1" s="11"/>
      <c r="AU1" s="11"/>
      <c r="AV1" s="11"/>
      <c r="AW1" s="133"/>
      <c r="AX1" s="133"/>
      <c r="AY1" s="11"/>
      <c r="AZ1" s="133"/>
      <c r="BA1" s="133"/>
    </row>
    <row r="2" spans="1:100" s="1" customFormat="1" ht="15.95" thickBot="1">
      <c r="A2" s="13"/>
      <c r="B2" s="67"/>
      <c r="C2" s="63"/>
      <c r="D2" s="63"/>
      <c r="E2" s="64"/>
      <c r="F2" s="126"/>
      <c r="G2" s="127"/>
      <c r="H2" s="127"/>
      <c r="I2" s="127"/>
      <c r="J2" s="127"/>
      <c r="K2" s="127"/>
      <c r="L2" s="127"/>
      <c r="M2" s="128"/>
      <c r="N2" s="131"/>
      <c r="O2" s="132"/>
      <c r="P2" s="131"/>
      <c r="Q2" s="135"/>
      <c r="R2" s="131"/>
      <c r="S2" s="135"/>
      <c r="T2" s="138"/>
      <c r="U2" s="139"/>
      <c r="V2" s="131"/>
      <c r="W2" s="135"/>
      <c r="X2" s="142"/>
      <c r="Y2" s="143"/>
      <c r="Z2" s="146"/>
      <c r="AA2" s="147"/>
      <c r="AB2" s="122" t="s">
        <v>77</v>
      </c>
      <c r="AC2" s="122"/>
      <c r="AD2" s="150"/>
      <c r="AE2" s="151"/>
      <c r="AF2" s="154"/>
      <c r="AG2" s="155"/>
      <c r="AH2" s="154"/>
      <c r="AI2" s="155"/>
      <c r="AJ2" s="26"/>
      <c r="AK2" s="9"/>
      <c r="AL2" s="29"/>
      <c r="AM2" s="9"/>
      <c r="AN2"/>
      <c r="AO2"/>
      <c r="AQ2" s="9"/>
      <c r="AR2" s="9"/>
      <c r="AT2" s="9"/>
      <c r="AU2" s="9"/>
      <c r="AW2" s="133"/>
      <c r="AX2" s="133"/>
      <c r="AZ2" s="133"/>
      <c r="BA2" s="133"/>
    </row>
    <row r="3" spans="1:100">
      <c r="A3" s="62"/>
      <c r="B3" s="72" t="s">
        <v>4</v>
      </c>
      <c r="C3" s="73" t="s">
        <v>3</v>
      </c>
      <c r="D3" s="73" t="s">
        <v>2</v>
      </c>
      <c r="E3" s="74" t="s">
        <v>0</v>
      </c>
      <c r="F3" s="80" t="s">
        <v>8</v>
      </c>
      <c r="G3" s="80" t="s">
        <v>81</v>
      </c>
      <c r="H3" s="72" t="s">
        <v>82</v>
      </c>
      <c r="I3" s="72" t="s">
        <v>167</v>
      </c>
      <c r="J3" s="72" t="s">
        <v>168</v>
      </c>
      <c r="K3" s="72" t="s">
        <v>169</v>
      </c>
      <c r="L3" s="72" t="s">
        <v>170</v>
      </c>
      <c r="M3" s="81" t="s">
        <v>87</v>
      </c>
      <c r="N3" s="75" t="s">
        <v>88</v>
      </c>
      <c r="O3" s="76" t="s">
        <v>89</v>
      </c>
      <c r="P3" s="75" t="s">
        <v>90</v>
      </c>
      <c r="Q3" s="76" t="s">
        <v>91</v>
      </c>
      <c r="R3" s="75" t="s">
        <v>92</v>
      </c>
      <c r="S3" s="76" t="s">
        <v>93</v>
      </c>
      <c r="T3" s="75" t="s">
        <v>94</v>
      </c>
      <c r="U3" s="76" t="s">
        <v>95</v>
      </c>
      <c r="V3" s="75" t="s">
        <v>96</v>
      </c>
      <c r="W3" s="76" t="s">
        <v>97</v>
      </c>
      <c r="X3" s="75" t="s">
        <v>98</v>
      </c>
      <c r="Y3" s="76" t="s">
        <v>99</v>
      </c>
      <c r="Z3" s="75" t="s">
        <v>100</v>
      </c>
      <c r="AA3" s="76" t="s">
        <v>101</v>
      </c>
      <c r="AB3" s="75" t="s">
        <v>102</v>
      </c>
      <c r="AC3" s="76" t="s">
        <v>103</v>
      </c>
      <c r="AD3" s="75" t="s">
        <v>104</v>
      </c>
      <c r="AE3" s="76" t="s">
        <v>105</v>
      </c>
      <c r="AF3" s="75" t="s">
        <v>106</v>
      </c>
      <c r="AG3" s="76" t="s">
        <v>107</v>
      </c>
      <c r="AH3" s="75" t="s">
        <v>108</v>
      </c>
      <c r="AI3" s="76" t="s">
        <v>109</v>
      </c>
      <c r="AJ3" s="4"/>
      <c r="AK3" s="9"/>
      <c r="AL3" s="9"/>
      <c r="AM3" s="9"/>
      <c r="AQ3" s="9"/>
      <c r="AR3" s="9"/>
      <c r="AT3" s="9"/>
      <c r="AU3" s="9"/>
      <c r="AW3" s="42"/>
      <c r="AX3" s="42"/>
      <c r="AZ3" s="42"/>
      <c r="BA3" s="42"/>
    </row>
    <row r="4" spans="1:100">
      <c r="A4" s="11">
        <v>1</v>
      </c>
      <c r="B4" s="68" t="str">
        <f>IF(OR(H4="",H4&gt;=19),"No","Yes")</f>
        <v>Yes</v>
      </c>
      <c r="C4" s="61" t="str">
        <f>IF(OR(H4="",H4&gt;=17),"No","Yes")</f>
        <v>Yes</v>
      </c>
      <c r="D4" s="48" t="str">
        <f>IF(OR(H4=13, H4=14), "Yes", "No")</f>
        <v>No</v>
      </c>
      <c r="E4" s="61" t="str">
        <f>IF(OR(H4="",H4&gt;=13),"No","Yes")</f>
        <v>Yes</v>
      </c>
      <c r="F4" s="77" t="s">
        <v>171</v>
      </c>
      <c r="G4" s="78" t="s">
        <v>172</v>
      </c>
      <c r="H4" s="77">
        <f>DATEDIF(G4, DATE(2026,4,12), "Y")</f>
        <v>11</v>
      </c>
      <c r="I4" s="77">
        <f>IF(Table32[[#This Row],[Under 13?]]="Yes",
     1 + COUNTIFS(Table32[Under 13?],"Yes",Table32[Top 4 Total],"&gt;"&amp;Table32[[#This Row],[Top 4 Total]]),
     ""
)</f>
        <v>5</v>
      </c>
      <c r="J4" s="95" t="str">
        <f>IF(Table32[[#This Row],[Under 15?]]="Yes",
     1 + COUNTIFS(Table32[Under 15?],"Yes",Table32[Top 4 Total],"&gt;"&amp;Table32[[#This Row],[Top 4 Total]]),
     ""
)</f>
        <v/>
      </c>
      <c r="K4" s="95">
        <f>IF(Table32[[#This Row],[Under 17?]]="Yes",
     1 + COUNTIFS(Table32[Under 17?],"Yes",Table32[Top 4 Total],"&gt;"&amp;Table32[[#This Row],[Top 4 Total]]),
     ""
)</f>
        <v>16</v>
      </c>
      <c r="L4" s="95">
        <f>IF(Table32[[#This Row],[Under 19?]]="Yes",
     1 + COUNTIFS(Table32[Under 19?],"Yes",Table32[Top 4 Total],"&gt;"&amp;Table32[[#This Row],[Top 4 Total]]),
     ""
)</f>
        <v>18</v>
      </c>
      <c r="M4" s="79" cm="1">
        <f t="array" ref="M4">SUM(LARGE((O4,Q4,S4,U4,W4,Y4,AA4,AC4,AE4,AG4,AI4),{1,2,3,4}))</f>
        <v>20</v>
      </c>
      <c r="N4" s="60" t="s">
        <v>110</v>
      </c>
      <c r="O4" s="59">
        <f>VLOOKUP(N4, $AN$23:$AO$27, 2, FALSE)</f>
        <v>0</v>
      </c>
      <c r="P4" s="65" t="s">
        <v>110</v>
      </c>
      <c r="Q4" s="59" t="str">
        <f>VLOOKUP(P4, $AK$23:$AL$43, 2, FALSE)</f>
        <v>0</v>
      </c>
      <c r="R4" s="65" t="s">
        <v>110</v>
      </c>
      <c r="S4" s="59" t="str">
        <f>VLOOKUP(R4, $AK$23:$AL$43, 2, FALSE)</f>
        <v>0</v>
      </c>
      <c r="T4" s="65" t="s">
        <v>110</v>
      </c>
      <c r="U4" s="59" t="str">
        <f>VLOOKUP(T4, $AQ$23:$AR$53, 2, FALSE)</f>
        <v>0</v>
      </c>
      <c r="V4" s="65" t="s">
        <v>110</v>
      </c>
      <c r="W4" s="59">
        <f>VLOOKUP(V4, $AN$23:$AO$27, 2, FALSE)</f>
        <v>0</v>
      </c>
      <c r="X4" s="65" t="s">
        <v>173</v>
      </c>
      <c r="Y4" s="59">
        <f>VLOOKUP(X4, $AQ$23:$AR$53, 2, FALSE)</f>
        <v>20</v>
      </c>
      <c r="Z4" s="65" t="s">
        <v>110</v>
      </c>
      <c r="AA4" s="59" t="str">
        <f>VLOOKUP(Z4, $AT$23:$AU$58, 2, FALSE)</f>
        <v>0</v>
      </c>
      <c r="AB4" s="42"/>
      <c r="AC4" s="59">
        <v>0</v>
      </c>
      <c r="AD4" s="65" t="s">
        <v>110</v>
      </c>
      <c r="AE4" s="59" t="str">
        <f>VLOOKUP(AD4, $AW$23:$AX$43, 2, FALSE)</f>
        <v>0</v>
      </c>
      <c r="AF4" s="65" t="s">
        <v>110</v>
      </c>
      <c r="AG4" s="59">
        <f>VLOOKUP(AF4, $AZ$23:$BA$27, 2, FALSE)</f>
        <v>0</v>
      </c>
      <c r="AH4" s="65" t="s">
        <v>110</v>
      </c>
      <c r="AI4" s="59">
        <f>VLOOKUP(AH4, $AZ$23:$BA$27, 2, FALSE)</f>
        <v>0</v>
      </c>
      <c r="AJ4" s="4"/>
      <c r="AK4" s="9"/>
      <c r="AL4" s="9"/>
      <c r="AM4" s="9"/>
      <c r="AQ4" s="9"/>
      <c r="AR4" s="9"/>
      <c r="AT4" s="9"/>
      <c r="AU4" s="9"/>
      <c r="AW4" s="9"/>
      <c r="AX4" s="9"/>
      <c r="AZ4" s="9"/>
      <c r="BA4" s="9"/>
    </row>
    <row r="5" spans="1:100">
      <c r="A5" s="11">
        <v>2</v>
      </c>
      <c r="B5" s="69" t="str">
        <f>IF(OR(H5="",H5&gt;=19),"No","Yes")</f>
        <v>Yes</v>
      </c>
      <c r="C5" s="48" t="str">
        <f>IF(OR(H5="",H5&gt;=17),"No","Yes")</f>
        <v>Yes</v>
      </c>
      <c r="D5" s="48" t="str">
        <f>IF(OR(H5=13, H5=14), "Yes", "No")</f>
        <v>No</v>
      </c>
      <c r="E5" s="48" t="str">
        <f>IF(OR(H5="",H5&gt;=13),"No","Yes")</f>
        <v>Yes</v>
      </c>
      <c r="F5" s="49" t="s">
        <v>174</v>
      </c>
      <c r="G5" s="50" t="s">
        <v>175</v>
      </c>
      <c r="H5" s="77">
        <f>DATEDIF(G5, DATE(2026,4,12), "Y")</f>
        <v>11</v>
      </c>
      <c r="I5" s="95">
        <f>IF(Table32[[#This Row],[Under 13?]]="Yes",
     1 + COUNTIFS(Table32[Under 13?],"Yes",Table32[Top 4 Total],"&gt;"&amp;Table32[[#This Row],[Top 4 Total]]),
     ""
)</f>
        <v>1</v>
      </c>
      <c r="J5" s="95" t="str">
        <f>IF(Table32[[#This Row],[Under 15?]]="Yes",
     1 + COUNTIFS(Table32[Under 15?],"Yes",Table32[Top 4 Total],"&gt;"&amp;Table32[[#This Row],[Top 4 Total]]),
     ""
)</f>
        <v/>
      </c>
      <c r="K5" s="95">
        <f>IF(Table32[[#This Row],[Under 17?]]="Yes",
     1 + COUNTIFS(Table32[Under 17?],"Yes",Table32[Top 4 Total],"&gt;"&amp;Table32[[#This Row],[Top 4 Total]]),
     ""
)</f>
        <v>7</v>
      </c>
      <c r="L5" s="95">
        <f>IF(Table32[[#This Row],[Under 19?]]="Yes",
     1 + COUNTIFS(Table32[Under 19?],"Yes",Table32[Top 4 Total],"&gt;"&amp;Table32[[#This Row],[Top 4 Total]]),
     ""
)</f>
        <v>9</v>
      </c>
      <c r="M5" s="52" cm="1">
        <f t="array" ref="M5">SUM(LARGE((O5,Q5,S5,U5,W5,Y5,AA5,AC5,AE5,AG5,AI5),{1,2,3,4}))</f>
        <v>205</v>
      </c>
      <c r="N5" s="60" t="s">
        <v>110</v>
      </c>
      <c r="O5" s="59">
        <f>VLOOKUP(N5, $AN$23:$AO$27, 2, FALSE)</f>
        <v>0</v>
      </c>
      <c r="P5" s="65" t="s">
        <v>176</v>
      </c>
      <c r="Q5" s="59">
        <f>VLOOKUP(P5, $AK$23:$AL$43, 2, FALSE)</f>
        <v>125</v>
      </c>
      <c r="R5" s="65" t="s">
        <v>110</v>
      </c>
      <c r="S5" s="59" t="str">
        <f>VLOOKUP(R5, $AK$23:$AL$43, 2, FALSE)</f>
        <v>0</v>
      </c>
      <c r="T5" s="65" t="s">
        <v>177</v>
      </c>
      <c r="U5" s="59">
        <f>VLOOKUP(T5, $AQ$23:$AR$53, 2, FALSE)</f>
        <v>40</v>
      </c>
      <c r="V5" s="65" t="s">
        <v>110</v>
      </c>
      <c r="W5" s="59">
        <f>VLOOKUP(V5, $AN$23:$AO$27, 2, FALSE)</f>
        <v>0</v>
      </c>
      <c r="X5" s="65" t="s">
        <v>177</v>
      </c>
      <c r="Y5" s="59">
        <f>VLOOKUP(X5, $AQ$23:$AR$53, 2, FALSE)</f>
        <v>40</v>
      </c>
      <c r="Z5" s="65" t="s">
        <v>110</v>
      </c>
      <c r="AA5" s="59" t="str">
        <f>VLOOKUP(Z5, $AT$23:$AU$58, 2, FALSE)</f>
        <v>0</v>
      </c>
      <c r="AB5" s="44"/>
      <c r="AC5" s="43">
        <v>0</v>
      </c>
      <c r="AD5" s="65" t="s">
        <v>110</v>
      </c>
      <c r="AE5" s="59" t="str">
        <f>VLOOKUP(AD5, $AW$23:$AX$43, 2, FALSE)</f>
        <v>0</v>
      </c>
      <c r="AF5" s="65" t="s">
        <v>110</v>
      </c>
      <c r="AG5" s="59">
        <f>VLOOKUP(AF5, $AZ$23:$BA$27, 2, FALSE)</f>
        <v>0</v>
      </c>
      <c r="AH5" s="65" t="s">
        <v>110</v>
      </c>
      <c r="AI5" s="59">
        <f>VLOOKUP(AH5, $AZ$23:$BA$27, 2, FALSE)</f>
        <v>0</v>
      </c>
      <c r="AJ5" s="4"/>
      <c r="AK5" s="9"/>
      <c r="AL5" s="9"/>
      <c r="AQ5" s="9"/>
      <c r="AR5" s="9"/>
      <c r="AT5" s="9"/>
      <c r="AU5" s="9"/>
      <c r="AW5" s="9"/>
      <c r="AX5" s="9"/>
    </row>
    <row r="6" spans="1:100">
      <c r="A6" s="11">
        <v>3</v>
      </c>
      <c r="B6" s="69" t="str">
        <f>IF(OR(H6="",H6&gt;=19),"No","Yes")</f>
        <v>Yes</v>
      </c>
      <c r="C6" s="48" t="str">
        <f>IF(OR(H6="",H6&gt;=17),"No","Yes")</f>
        <v>Yes</v>
      </c>
      <c r="D6" s="48" t="str">
        <f>IF(OR(H6=13, H6=14), "Yes", "No")</f>
        <v>Yes</v>
      </c>
      <c r="E6" s="48" t="str">
        <f>IF(OR(H6="",H6&gt;=13),"No","Yes")</f>
        <v>No</v>
      </c>
      <c r="F6" s="49" t="s">
        <v>178</v>
      </c>
      <c r="G6" s="100">
        <v>40926</v>
      </c>
      <c r="H6" s="77">
        <f>DATEDIF(G6, DATE(2026,4,12), "Y")</f>
        <v>14</v>
      </c>
      <c r="I6" s="101" t="str">
        <f>IF(Table32[[#This Row],[Under 13?]]="Yes",
     1 + COUNTIFS(Table32[Under 13?],"Yes",Table32[Top 4 Total],"&gt;"&amp;Table32[[#This Row],[Top 4 Total]]),
     ""
)</f>
        <v/>
      </c>
      <c r="J6" s="101">
        <f>IF(Table32[[#This Row],[Under 15?]]="Yes",
     1 + COUNTIFS(Table32[Under 15?],"Yes",Table32[Top 4 Total],"&gt;"&amp;Table32[[#This Row],[Top 4 Total]]),
     ""
)</f>
        <v>5</v>
      </c>
      <c r="K6" s="101">
        <f>IF(Table32[[#This Row],[Under 17?]]="Yes",
     1 + COUNTIFS(Table32[Under 17?],"Yes",Table32[Top 4 Total],"&gt;"&amp;Table32[[#This Row],[Top 4 Total]]),
     ""
)</f>
        <v>12</v>
      </c>
      <c r="L6" s="101">
        <f>IF(Table32[[#This Row],[Under 19?]]="Yes",
     1 + COUNTIFS(Table32[Under 19?],"Yes",Table32[Top 4 Total],"&gt;"&amp;Table32[[#This Row],[Top 4 Total]]),
     ""
)</f>
        <v>14</v>
      </c>
      <c r="M6" s="52" cm="1">
        <f t="array" ref="M6">SUM(LARGE((O6,Q6,S6,U6,W6,Y6,AA6,AC6,AE6,AG6,AI6),{1,2,3,4}))</f>
        <v>75</v>
      </c>
      <c r="N6" s="60" t="s">
        <v>110</v>
      </c>
      <c r="O6" s="59">
        <f>VLOOKUP(N6, $AN$23:$AO$27, 2, FALSE)</f>
        <v>0</v>
      </c>
      <c r="P6" s="65" t="s">
        <v>110</v>
      </c>
      <c r="Q6" s="59" t="str">
        <f>VLOOKUP(P6, $AK$23:$AL$43, 2, FALSE)</f>
        <v>0</v>
      </c>
      <c r="R6" s="65" t="s">
        <v>110</v>
      </c>
      <c r="S6" s="59" t="str">
        <f>VLOOKUP(R6, $AK$23:$AL$43, 2, FALSE)</f>
        <v>0</v>
      </c>
      <c r="T6" s="65" t="s">
        <v>110</v>
      </c>
      <c r="U6" s="59" t="str">
        <f>VLOOKUP(T6, $AQ$23:$AR$53, 2, FALSE)</f>
        <v>0</v>
      </c>
      <c r="V6" s="65" t="s">
        <v>110</v>
      </c>
      <c r="W6" s="59">
        <f>VLOOKUP(V6, $AN$23:$AO$27, 2, FALSE)</f>
        <v>0</v>
      </c>
      <c r="X6" s="65" t="s">
        <v>179</v>
      </c>
      <c r="Y6" s="59">
        <f>VLOOKUP(X6, $AQ$23:$AR$53, 2, FALSE)</f>
        <v>75</v>
      </c>
      <c r="Z6" s="65" t="s">
        <v>110</v>
      </c>
      <c r="AA6" s="59" t="str">
        <f>VLOOKUP(Z6, $AT$23:$AU$58, 2, FALSE)</f>
        <v>0</v>
      </c>
      <c r="AB6" s="44"/>
      <c r="AC6" s="43">
        <v>0</v>
      </c>
      <c r="AD6" s="65" t="s">
        <v>110</v>
      </c>
      <c r="AE6" s="59" t="str">
        <f>VLOOKUP(AD6, $AW$23:$AX$43, 2, FALSE)</f>
        <v>0</v>
      </c>
      <c r="AF6" s="65" t="s">
        <v>110</v>
      </c>
      <c r="AG6" s="59">
        <f>VLOOKUP(AF6, $AZ$23:$BA$27, 2, FALSE)</f>
        <v>0</v>
      </c>
      <c r="AH6" s="65" t="s">
        <v>110</v>
      </c>
      <c r="AI6" s="59">
        <f>VLOOKUP(AH6, $AZ$23:$BA$27, 2, FALSE)</f>
        <v>0</v>
      </c>
      <c r="AJ6" s="4"/>
      <c r="AK6" s="9"/>
      <c r="AL6" s="9"/>
      <c r="AQ6" s="9"/>
      <c r="AR6" s="9"/>
      <c r="AT6" s="9"/>
      <c r="AU6" s="9"/>
      <c r="AW6" s="9"/>
      <c r="AX6" s="9"/>
    </row>
    <row r="7" spans="1:100">
      <c r="A7" s="11">
        <v>4</v>
      </c>
      <c r="B7" s="69" t="str">
        <f>IF(OR(H7="",H7&gt;=19),"No","Yes")</f>
        <v>Yes</v>
      </c>
      <c r="C7" s="48" t="str">
        <f>IF(OR(H7="",H7&gt;=17),"No","Yes")</f>
        <v>No</v>
      </c>
      <c r="D7" s="48" t="str">
        <f>IF(OR(H7=13, H7=14), "Yes", "No")</f>
        <v>No</v>
      </c>
      <c r="E7" s="48" t="str">
        <f>IF(OR(H7="",H7&gt;=13),"No","Yes")</f>
        <v>No</v>
      </c>
      <c r="F7" s="49" t="s">
        <v>180</v>
      </c>
      <c r="G7" s="50" t="s">
        <v>181</v>
      </c>
      <c r="H7" s="77">
        <f>DATEDIF(G7, DATE(2026,5,10), "Y")</f>
        <v>17</v>
      </c>
      <c r="I7" s="95" t="str">
        <f>IF(Table32[[#This Row],[Under 13?]]="Yes",
     1 + COUNTIFS(Table32[Under 13?],"Yes",Table32[Top 4 Total],"&gt;"&amp;Table32[[#This Row],[Top 4 Total]]),
     ""
)</f>
        <v/>
      </c>
      <c r="J7" s="95" t="str">
        <f>IF(Table32[[#This Row],[Under 15?]]="Yes",
     1 + COUNTIFS(Table32[Under 15?],"Yes",Table32[Top 4 Total],"&gt;"&amp;Table32[[#This Row],[Top 4 Total]]),
     ""
)</f>
        <v/>
      </c>
      <c r="K7" s="95" t="str">
        <f>IF(Table32[[#This Row],[Under 17?]]="Yes",
     1 + COUNTIFS(Table32[Under 17?],"Yes",Table32[Top 4 Total],"&gt;"&amp;Table32[[#This Row],[Top 4 Total]]),
     ""
)</f>
        <v/>
      </c>
      <c r="L7" s="95">
        <f>IF(Table32[[#This Row],[Under 19?]]="Yes",
     1 + COUNTIFS(Table32[Under 19?],"Yes",Table32[Top 4 Total],"&gt;"&amp;Table32[[#This Row],[Top 4 Total]]),
     ""
)</f>
        <v>1</v>
      </c>
      <c r="M7" s="52" cm="1">
        <f t="array" ref="M7">SUM(LARGE((O7,Q7,S7,U7,W7,Y7,AA7,AC7,AE7,AG7,AI7),{1,2,3,4}))</f>
        <v>2050</v>
      </c>
      <c r="N7" s="60" t="s">
        <v>138</v>
      </c>
      <c r="O7" s="59">
        <f>VLOOKUP(N7, $AN$23:$AO$27, 2, FALSE)</f>
        <v>600</v>
      </c>
      <c r="P7" s="65" t="s">
        <v>182</v>
      </c>
      <c r="Q7" s="59">
        <f>VLOOKUP(P7, $AK$23:$AL$43, 2, FALSE)</f>
        <v>500</v>
      </c>
      <c r="R7" s="65" t="s">
        <v>110</v>
      </c>
      <c r="S7" s="59" t="str">
        <f>VLOOKUP(R7, $AK$23:$AL$43, 2, FALSE)</f>
        <v>0</v>
      </c>
      <c r="T7" s="65" t="s">
        <v>183</v>
      </c>
      <c r="U7" s="59">
        <f>VLOOKUP(T7, $AQ$23:$AR$53, 2, FALSE)</f>
        <v>400</v>
      </c>
      <c r="V7" s="65" t="s">
        <v>110</v>
      </c>
      <c r="W7" s="59">
        <f>VLOOKUP(V7, $AN$23:$AO$27, 2, FALSE)</f>
        <v>0</v>
      </c>
      <c r="X7" s="65" t="s">
        <v>184</v>
      </c>
      <c r="Y7" s="59">
        <f>VLOOKUP(X7, $AQ$23:$AR$53, 2, FALSE)</f>
        <v>550</v>
      </c>
      <c r="Z7" s="65" t="s">
        <v>110</v>
      </c>
      <c r="AA7" s="59" t="str">
        <f>VLOOKUP(Z7, $AT$23:$AU$58, 2, FALSE)</f>
        <v>0</v>
      </c>
      <c r="AB7" s="44"/>
      <c r="AC7" s="43">
        <v>0</v>
      </c>
      <c r="AD7" s="65" t="s">
        <v>110</v>
      </c>
      <c r="AE7" s="59" t="str">
        <f>VLOOKUP(AD7, $AW$23:$AX$43, 2, FALSE)</f>
        <v>0</v>
      </c>
      <c r="AF7" s="65" t="s">
        <v>135</v>
      </c>
      <c r="AG7" s="59">
        <f>VLOOKUP(AF7, $AZ$23:$BA$27, 2, FALSE)</f>
        <v>300</v>
      </c>
      <c r="AH7" s="65" t="s">
        <v>110</v>
      </c>
      <c r="AI7" s="59">
        <f>VLOOKUP(AH7, $AZ$23:$BA$27, 2, FALSE)</f>
        <v>0</v>
      </c>
      <c r="AJ7" s="4"/>
      <c r="AK7" s="9"/>
      <c r="AL7" s="9"/>
      <c r="AQ7" s="9"/>
      <c r="AR7" s="9"/>
      <c r="AT7" s="9"/>
      <c r="AU7" s="9"/>
      <c r="AW7" s="9"/>
      <c r="AX7" s="9"/>
    </row>
    <row r="8" spans="1:100">
      <c r="A8" s="11">
        <v>5</v>
      </c>
      <c r="B8" s="69" t="str">
        <f>IF(OR(H8="",H8&gt;=19),"No","Yes")</f>
        <v>Yes</v>
      </c>
      <c r="C8" s="48" t="str">
        <f>IF(OR(H8="",H8&gt;=17),"No","Yes")</f>
        <v>Yes</v>
      </c>
      <c r="D8" s="48" t="str">
        <f>IF(OR(H8=13, H8=14), "Yes", "No")</f>
        <v>No</v>
      </c>
      <c r="E8" s="48" t="str">
        <f>IF(OR(H8="",H8&gt;=13),"No","Yes")</f>
        <v>Yes</v>
      </c>
      <c r="F8" s="49" t="s">
        <v>185</v>
      </c>
      <c r="G8" s="50" t="s">
        <v>186</v>
      </c>
      <c r="H8" s="77">
        <f>DATEDIF(G8, DATE(2026,4,12), "Y")</f>
        <v>12</v>
      </c>
      <c r="I8" s="95">
        <f>IF(Table32[[#This Row],[Under 13?]]="Yes",
     1 + COUNTIFS(Table32[Under 13?],"Yes",Table32[Top 4 Total],"&gt;"&amp;Table32[[#This Row],[Top 4 Total]]),
     ""
)</f>
        <v>2</v>
      </c>
      <c r="J8" s="95" t="str">
        <f>IF(Table32[[#This Row],[Under 15?]]="Yes",
     1 + COUNTIFS(Table32[Under 15?],"Yes",Table32[Top 4 Total],"&gt;"&amp;Table32[[#This Row],[Top 4 Total]]),
     ""
)</f>
        <v/>
      </c>
      <c r="K8" s="95">
        <f>IF(Table32[[#This Row],[Under 17?]]="Yes",
     1 + COUNTIFS(Table32[Under 17?],"Yes",Table32[Top 4 Total],"&gt;"&amp;Table32[[#This Row],[Top 4 Total]]),
     ""
)</f>
        <v>8</v>
      </c>
      <c r="L8" s="95">
        <f>IF(Table32[[#This Row],[Under 19?]]="Yes",
     1 + COUNTIFS(Table32[Under 19?],"Yes",Table32[Top 4 Total],"&gt;"&amp;Table32[[#This Row],[Top 4 Total]]),
     ""
)</f>
        <v>10</v>
      </c>
      <c r="M8" s="52" cm="1">
        <f t="array" ref="M8">SUM(LARGE((O8,Q8,S8,U8,W8,Y8,AA8,AC8,AE8,AG8,AI8),{1,2,3,4}))</f>
        <v>190</v>
      </c>
      <c r="N8" s="60" t="s">
        <v>110</v>
      </c>
      <c r="O8" s="59">
        <f>VLOOKUP(N8, $AN$23:$AO$27, 2, FALSE)</f>
        <v>0</v>
      </c>
      <c r="P8" s="65" t="s">
        <v>187</v>
      </c>
      <c r="Q8" s="59">
        <f>VLOOKUP(P8, $AK$23:$AL$43, 2, FALSE)</f>
        <v>50</v>
      </c>
      <c r="R8" s="65" t="s">
        <v>188</v>
      </c>
      <c r="S8" s="59">
        <f>VLOOKUP(R8, $AK$23:$AL$43, 2, FALSE)</f>
        <v>100</v>
      </c>
      <c r="T8" s="65" t="s">
        <v>110</v>
      </c>
      <c r="U8" s="59" t="str">
        <f>VLOOKUP(T8, $AQ$23:$AR$53, 2, FALSE)</f>
        <v>0</v>
      </c>
      <c r="V8" s="65" t="s">
        <v>110</v>
      </c>
      <c r="W8" s="59">
        <f>VLOOKUP(V8, $AN$23:$AO$27, 2, FALSE)</f>
        <v>0</v>
      </c>
      <c r="X8" s="65" t="s">
        <v>177</v>
      </c>
      <c r="Y8" s="59">
        <f>VLOOKUP(X8, $AQ$23:$AR$53, 2, FALSE)</f>
        <v>40</v>
      </c>
      <c r="Z8" s="65" t="s">
        <v>110</v>
      </c>
      <c r="AA8" s="59" t="str">
        <f>VLOOKUP(Z8, $AT$23:$AU$58, 2, FALSE)</f>
        <v>0</v>
      </c>
      <c r="AB8" s="44"/>
      <c r="AC8" s="43">
        <v>0</v>
      </c>
      <c r="AD8" s="65" t="s">
        <v>110</v>
      </c>
      <c r="AE8" s="59" t="str">
        <f>VLOOKUP(AD8, $AW$23:$AX$43, 2, FALSE)</f>
        <v>0</v>
      </c>
      <c r="AF8" s="65" t="s">
        <v>110</v>
      </c>
      <c r="AG8" s="59">
        <f>VLOOKUP(AF8, $AZ$23:$BA$27, 2, FALSE)</f>
        <v>0</v>
      </c>
      <c r="AH8" s="65" t="s">
        <v>110</v>
      </c>
      <c r="AI8" s="59">
        <f>VLOOKUP(AH8, $AZ$23:$BA$27, 2, FALSE)</f>
        <v>0</v>
      </c>
      <c r="AJ8" s="4"/>
      <c r="AK8" s="9"/>
      <c r="AL8" s="9"/>
      <c r="AQ8" s="9"/>
      <c r="AR8" s="9"/>
      <c r="AT8" s="9"/>
      <c r="AU8" s="9"/>
      <c r="AW8" s="9"/>
      <c r="AX8" s="9"/>
    </row>
    <row r="9" spans="1:100">
      <c r="A9" s="11">
        <v>6</v>
      </c>
      <c r="B9" s="69" t="str">
        <f>IF(OR(H9="",H9&gt;=19),"No","Yes")</f>
        <v>Yes</v>
      </c>
      <c r="C9" s="48" t="str">
        <f>IF(OR(H9="",H9&gt;=17),"No","Yes")</f>
        <v>Yes</v>
      </c>
      <c r="D9" s="48" t="str">
        <f>IF(OR(H9=13, H9=14), "Yes", "No")</f>
        <v>Yes</v>
      </c>
      <c r="E9" s="48" t="str">
        <f>IF(OR(H9="",H9&gt;=13),"No","Yes")</f>
        <v>No</v>
      </c>
      <c r="F9" s="49" t="s">
        <v>189</v>
      </c>
      <c r="G9" s="100">
        <v>41005</v>
      </c>
      <c r="H9" s="77">
        <f>DATEDIF(G9, DATE(2026,4,12), "Y")</f>
        <v>14</v>
      </c>
      <c r="I9" s="101" t="str">
        <f>IF(Table32[[#This Row],[Under 13?]]="Yes",
     1 + COUNTIFS(Table32[Under 13?],"Yes",Table32[Top 4 Total],"&gt;"&amp;Table32[[#This Row],[Top 4 Total]]),
     ""
)</f>
        <v/>
      </c>
      <c r="J9" s="101">
        <f>IF(Table32[[#This Row],[Under 15?]]="Yes",
     1 + COUNTIFS(Table32[Under 15?],"Yes",Table32[Top 4 Total],"&gt;"&amp;Table32[[#This Row],[Top 4 Total]]),
     ""
)</f>
        <v>7</v>
      </c>
      <c r="K9" s="101">
        <f>IF(Table32[[#This Row],[Under 17?]]="Yes",
     1 + COUNTIFS(Table32[Under 17?],"Yes",Table32[Top 4 Total],"&gt;"&amp;Table32[[#This Row],[Top 4 Total]]),
     ""
)</f>
        <v>15</v>
      </c>
      <c r="L9" s="101">
        <f>IF(Table32[[#This Row],[Under 19?]]="Yes",
     1 + COUNTIFS(Table32[Under 19?],"Yes",Table32[Top 4 Total],"&gt;"&amp;Table32[[#This Row],[Top 4 Total]]),
     ""
)</f>
        <v>17</v>
      </c>
      <c r="M9" s="52" cm="1">
        <f t="array" ref="M9">SUM(LARGE((O9,Q9,S9,U9,W9,Y9,AA9,AC9,AE9,AG9,AI9),{1,2,3,4}))</f>
        <v>50</v>
      </c>
      <c r="N9" s="60" t="s">
        <v>110</v>
      </c>
      <c r="O9" s="59">
        <f>VLOOKUP(N9, $AN$23:$AO$27, 2, FALSE)</f>
        <v>0</v>
      </c>
      <c r="P9" s="65" t="s">
        <v>110</v>
      </c>
      <c r="Q9" s="59" t="str">
        <f>VLOOKUP(P9, $AK$23:$AL$43, 2, FALSE)</f>
        <v>0</v>
      </c>
      <c r="R9" s="65" t="s">
        <v>190</v>
      </c>
      <c r="S9" s="59">
        <f>VLOOKUP(R9, $AK$23:$AL$43, 2, FALSE)</f>
        <v>50</v>
      </c>
      <c r="T9" s="65" t="s">
        <v>110</v>
      </c>
      <c r="U9" s="59" t="str">
        <f>VLOOKUP(T9, $AQ$23:$AR$53, 2, FALSE)</f>
        <v>0</v>
      </c>
      <c r="V9" s="65" t="s">
        <v>110</v>
      </c>
      <c r="W9" s="59">
        <f>VLOOKUP(V9, $AN$23:$AO$27, 2, FALSE)</f>
        <v>0</v>
      </c>
      <c r="X9" s="65" t="s">
        <v>110</v>
      </c>
      <c r="Y9" s="59" t="str">
        <f>VLOOKUP(X9, $AQ$23:$AR$53, 2, FALSE)</f>
        <v>0</v>
      </c>
      <c r="Z9" s="65" t="s">
        <v>110</v>
      </c>
      <c r="AA9" s="59" t="str">
        <f>VLOOKUP(Z9, $AT$23:$AU$58, 2, FALSE)</f>
        <v>0</v>
      </c>
      <c r="AB9" s="44"/>
      <c r="AC9" s="43">
        <v>0</v>
      </c>
      <c r="AD9" s="65" t="s">
        <v>110</v>
      </c>
      <c r="AE9" s="59" t="str">
        <f>VLOOKUP(AD9, $AW$23:$AX$43, 2, FALSE)</f>
        <v>0</v>
      </c>
      <c r="AF9" s="65" t="s">
        <v>110</v>
      </c>
      <c r="AG9" s="59">
        <f>VLOOKUP(AF9, $AZ$23:$BA$27, 2, FALSE)</f>
        <v>0</v>
      </c>
      <c r="AH9" s="65" t="s">
        <v>110</v>
      </c>
      <c r="AI9" s="59">
        <f>VLOOKUP(AH9, $AZ$23:$BA$27, 2, FALSE)</f>
        <v>0</v>
      </c>
      <c r="AJ9" s="4"/>
      <c r="AK9" s="9"/>
      <c r="AL9" s="9"/>
      <c r="AQ9" s="9"/>
      <c r="AR9" s="9"/>
      <c r="AT9" s="9"/>
      <c r="AU9" s="9"/>
      <c r="AW9" s="9"/>
      <c r="AX9" s="9"/>
    </row>
    <row r="10" spans="1:100">
      <c r="A10" s="11">
        <v>7</v>
      </c>
      <c r="B10" s="69" t="str">
        <f>IF(OR(H10="",H10&gt;=19),"No","Yes")</f>
        <v>Yes</v>
      </c>
      <c r="C10" s="48" t="str">
        <f>IF(OR(H10="",H10&gt;=17),"No","Yes")</f>
        <v>Yes</v>
      </c>
      <c r="D10" s="48" t="str">
        <f>IF(OR(H10=13, H10=14), "Yes", "No")</f>
        <v>No</v>
      </c>
      <c r="E10" s="48" t="str">
        <f>IF(OR(H10="",H10&gt;=13),"No","Yes")</f>
        <v>No</v>
      </c>
      <c r="F10" s="49" t="s">
        <v>191</v>
      </c>
      <c r="G10" s="50" t="s">
        <v>192</v>
      </c>
      <c r="H10" s="77">
        <f>DATEDIF(G10, DATE(2026,5,10), "Y")</f>
        <v>16</v>
      </c>
      <c r="I10" s="95" t="str">
        <f>IF(Table32[[#This Row],[Under 13?]]="Yes",
     1 + COUNTIFS(Table32[Under 13?],"Yes",Table32[Top 4 Total],"&gt;"&amp;Table32[[#This Row],[Top 4 Total]]),
     ""
)</f>
        <v/>
      </c>
      <c r="J10" s="95" t="str">
        <f>IF(Table32[[#This Row],[Under 15?]]="Yes",
     1 + COUNTIFS(Table32[Under 15?],"Yes",Table32[Top 4 Total],"&gt;"&amp;Table32[[#This Row],[Top 4 Total]]),
     ""
)</f>
        <v/>
      </c>
      <c r="K10" s="95">
        <f>IF(Table32[[#This Row],[Under 17?]]="Yes",
     1 + COUNTIFS(Table32[Under 17?],"Yes",Table32[Top 4 Total],"&gt;"&amp;Table32[[#This Row],[Top 4 Total]]),
     ""
)</f>
        <v>2</v>
      </c>
      <c r="L10" s="95">
        <f>IF(Table32[[#This Row],[Under 19?]]="Yes",
     1 + COUNTIFS(Table32[Under 19?],"Yes",Table32[Top 4 Total],"&gt;"&amp;Table32[[#This Row],[Top 4 Total]]),
     ""
)</f>
        <v>4</v>
      </c>
      <c r="M10" s="52" cm="1">
        <f t="array" ref="M10">SUM(LARGE((O10,Q10,S10,U10,W10,Y10,AA10,AC10,AE10,AG10,AI10),{1,2,3,4}))</f>
        <v>875</v>
      </c>
      <c r="N10" s="60" t="s">
        <v>110</v>
      </c>
      <c r="O10" s="59">
        <f>VLOOKUP(N10, $AN$23:$AO$27, 2, FALSE)</f>
        <v>0</v>
      </c>
      <c r="P10" s="65" t="s">
        <v>193</v>
      </c>
      <c r="Q10" s="59">
        <f>VLOOKUP(P10, $AK$23:$AL$43, 2, FALSE)</f>
        <v>400</v>
      </c>
      <c r="R10" s="65" t="s">
        <v>194</v>
      </c>
      <c r="S10" s="59">
        <f>VLOOKUP(R10, $AK$23:$AL$43, 2, FALSE)</f>
        <v>175</v>
      </c>
      <c r="T10" s="65" t="s">
        <v>195</v>
      </c>
      <c r="U10" s="59">
        <f>VLOOKUP(T10, $AQ$23:$AR$53, 2, FALSE)</f>
        <v>150</v>
      </c>
      <c r="V10" s="65" t="s">
        <v>110</v>
      </c>
      <c r="W10" s="59">
        <f>VLOOKUP(V10, $AN$23:$AO$27, 2, FALSE)</f>
        <v>0</v>
      </c>
      <c r="X10" s="65" t="s">
        <v>195</v>
      </c>
      <c r="Y10" s="59">
        <f>VLOOKUP(X10, $AQ$23:$AR$53, 2, FALSE)</f>
        <v>150</v>
      </c>
      <c r="Z10" s="65" t="s">
        <v>196</v>
      </c>
      <c r="AA10" s="59">
        <f>VLOOKUP(Z10, $AT$23:$AU$58, 2, FALSE)</f>
        <v>150</v>
      </c>
      <c r="AB10" s="44"/>
      <c r="AC10" s="43">
        <v>0</v>
      </c>
      <c r="AD10" s="65" t="s">
        <v>110</v>
      </c>
      <c r="AE10" s="59" t="str">
        <f>VLOOKUP(AD10, $AW$23:$AX$43, 2, FALSE)</f>
        <v>0</v>
      </c>
      <c r="AF10" s="65" t="s">
        <v>110</v>
      </c>
      <c r="AG10" s="59">
        <f>VLOOKUP(AF10, $AZ$23:$BA$27, 2, FALSE)</f>
        <v>0</v>
      </c>
      <c r="AH10" s="65" t="s">
        <v>110</v>
      </c>
      <c r="AI10" s="59">
        <f>VLOOKUP(AH10, $AZ$23:$BA$27, 2, FALSE)</f>
        <v>0</v>
      </c>
      <c r="AJ10" s="4"/>
      <c r="AK10" s="9"/>
      <c r="AL10" s="9"/>
      <c r="AQ10" s="9"/>
      <c r="AR10" s="9"/>
      <c r="AT10" s="9"/>
      <c r="AU10" s="9"/>
      <c r="AW10" s="9"/>
      <c r="AX10" s="9"/>
    </row>
    <row r="11" spans="1:100">
      <c r="A11" s="11">
        <v>8</v>
      </c>
      <c r="B11" s="69" t="str">
        <f>IF(OR(H11="",H11&gt;=19),"No","Yes")</f>
        <v>Yes</v>
      </c>
      <c r="C11" s="48" t="str">
        <f>IF(OR(H11="",H11&gt;=17),"No","Yes")</f>
        <v>Yes</v>
      </c>
      <c r="D11" s="48" t="str">
        <f>IF(OR(H11=13, H11=14), "Yes", "No")</f>
        <v>Yes</v>
      </c>
      <c r="E11" s="48" t="str">
        <f>IF(OR(H11="",H11&gt;=13),"No","Yes")</f>
        <v>No</v>
      </c>
      <c r="F11" s="49" t="s">
        <v>197</v>
      </c>
      <c r="G11" s="98">
        <v>41310</v>
      </c>
      <c r="H11" s="77">
        <f>DATEDIF(G11, DATE(2026,4,12), "Y")</f>
        <v>13</v>
      </c>
      <c r="I11" s="95" t="str">
        <f>IF(Table32[[#This Row],[Under 13?]]="Yes",
     1 + COUNTIFS(Table32[Under 13?],"Yes",Table32[Top 4 Total],"&gt;"&amp;Table32[[#This Row],[Top 4 Total]]),
     ""
)</f>
        <v/>
      </c>
      <c r="J11" s="95">
        <f>IF(Table32[[#This Row],[Under 15?]]="Yes",
     1 + COUNTIFS(Table32[Under 15?],"Yes",Table32[Top 4 Total],"&gt;"&amp;Table32[[#This Row],[Top 4 Total]]),
     ""
)</f>
        <v>2</v>
      </c>
      <c r="K11" s="95">
        <f>IF(Table32[[#This Row],[Under 17?]]="Yes",
     1 + COUNTIFS(Table32[Under 17?],"Yes",Table32[Top 4 Total],"&gt;"&amp;Table32[[#This Row],[Top 4 Total]]),
     ""
)</f>
        <v>4</v>
      </c>
      <c r="L11" s="95">
        <f>IF(Table32[[#This Row],[Under 19?]]="Yes",
     1 + COUNTIFS(Table32[Under 19?],"Yes",Table32[Top 4 Total],"&gt;"&amp;Table32[[#This Row],[Top 4 Total]]),
     ""
)</f>
        <v>6</v>
      </c>
      <c r="M11" s="52" cm="1">
        <f t="array" ref="M11">SUM(LARGE((O11,Q11,S11,U11,W11,Y11,AA11,AC11,AE11,AG11,AI11),{1,2,3,4}))</f>
        <v>260</v>
      </c>
      <c r="N11" s="60" t="s">
        <v>110</v>
      </c>
      <c r="O11" s="59">
        <f>VLOOKUP(N11, $AN$23:$AO$27, 2, FALSE)</f>
        <v>0</v>
      </c>
      <c r="P11" s="65" t="s">
        <v>198</v>
      </c>
      <c r="Q11" s="59">
        <f>VLOOKUP(P11, $AK$23:$AL$43, 2, FALSE)</f>
        <v>75</v>
      </c>
      <c r="R11" s="65" t="s">
        <v>176</v>
      </c>
      <c r="S11" s="59">
        <f>VLOOKUP(R11, $AK$23:$AL$43, 2, FALSE)</f>
        <v>125</v>
      </c>
      <c r="T11" s="65" t="s">
        <v>199</v>
      </c>
      <c r="U11" s="59">
        <f>VLOOKUP(T11, $AQ$23:$AR$53, 2, FALSE)</f>
        <v>20</v>
      </c>
      <c r="V11" s="65" t="s">
        <v>110</v>
      </c>
      <c r="W11" s="59">
        <f>VLOOKUP(V11, $AN$23:$AO$27, 2, FALSE)</f>
        <v>0</v>
      </c>
      <c r="X11" s="65" t="s">
        <v>177</v>
      </c>
      <c r="Y11" s="59">
        <f>VLOOKUP(X11, $AQ$23:$AR$53, 2, FALSE)</f>
        <v>40</v>
      </c>
      <c r="Z11" s="65" t="s">
        <v>110</v>
      </c>
      <c r="AA11" s="59" t="str">
        <f>VLOOKUP(Z11, $AT$23:$AU$58, 2, FALSE)</f>
        <v>0</v>
      </c>
      <c r="AB11" s="44"/>
      <c r="AC11" s="43">
        <v>0</v>
      </c>
      <c r="AD11" s="65" t="s">
        <v>110</v>
      </c>
      <c r="AE11" s="59" t="str">
        <f>VLOOKUP(AD11, $AW$23:$AX$43, 2, FALSE)</f>
        <v>0</v>
      </c>
      <c r="AF11" s="65" t="s">
        <v>110</v>
      </c>
      <c r="AG11" s="59">
        <f>VLOOKUP(AF11, $AZ$23:$BA$27, 2, FALSE)</f>
        <v>0</v>
      </c>
      <c r="AH11" s="65" t="s">
        <v>110</v>
      </c>
      <c r="AI11" s="59">
        <f>VLOOKUP(AH11, $AZ$23:$BA$27, 2, FALSE)</f>
        <v>0</v>
      </c>
      <c r="AJ11" s="4"/>
      <c r="AK11" s="9"/>
      <c r="AL11" s="9"/>
      <c r="AQ11" s="9"/>
      <c r="AR11" s="9"/>
      <c r="AT11" s="9"/>
      <c r="AU11" s="9"/>
      <c r="AW11" s="9"/>
      <c r="AX11" s="9"/>
    </row>
    <row r="12" spans="1:100">
      <c r="A12" s="11">
        <v>9</v>
      </c>
      <c r="B12" s="69" t="str">
        <f>IF(OR(H12="",H12&gt;=19),"No","Yes")</f>
        <v>Yes</v>
      </c>
      <c r="C12" s="48" t="str">
        <f>IF(OR(H12="",H12&gt;=17),"No","Yes")</f>
        <v>Yes</v>
      </c>
      <c r="D12" s="48" t="str">
        <f>IF(OR(H12=13, H12=14), "Yes", "No")</f>
        <v>No</v>
      </c>
      <c r="E12" s="48" t="str">
        <f>IF(OR(H12="",H12&gt;=13),"No","Yes")</f>
        <v>No</v>
      </c>
      <c r="F12" s="49" t="s">
        <v>200</v>
      </c>
      <c r="G12" s="50" t="s">
        <v>201</v>
      </c>
      <c r="H12" s="77">
        <f>DATEDIF(G12, DATE(2026,5,10), "Y")</f>
        <v>15</v>
      </c>
      <c r="I12" s="95" t="str">
        <f>IF(Table32[[#This Row],[Under 13?]]="Yes",
     1 + COUNTIFS(Table32[Under 13?],"Yes",Table32[Top 4 Total],"&gt;"&amp;Table32[[#This Row],[Top 4 Total]]),
     ""
)</f>
        <v/>
      </c>
      <c r="J12" s="95" t="str">
        <f>IF(Table32[[#This Row],[Under 15?]]="Yes",
     1 + COUNTIFS(Table32[Under 15?],"Yes",Table32[Top 4 Total],"&gt;"&amp;Table32[[#This Row],[Top 4 Total]]),
     ""
)</f>
        <v/>
      </c>
      <c r="K12" s="95">
        <f>IF(Table32[[#This Row],[Under 17?]]="Yes",
     1 + COUNTIFS(Table32[Under 17?],"Yes",Table32[Top 4 Total],"&gt;"&amp;Table32[[#This Row],[Top 4 Total]]),
     ""
)</f>
        <v>6</v>
      </c>
      <c r="L12" s="95">
        <f>IF(Table32[[#This Row],[Under 19?]]="Yes",
     1 + COUNTIFS(Table32[Under 19?],"Yes",Table32[Top 4 Total],"&gt;"&amp;Table32[[#This Row],[Top 4 Total]]),
     ""
)</f>
        <v>8</v>
      </c>
      <c r="M12" s="52" cm="1">
        <f t="array" ref="M12">SUM(LARGE((O12,Q12,S12,U12,W12,Y12,AA12,AC12,AE12,AG12,AI12),{1,2,3,4}))</f>
        <v>225</v>
      </c>
      <c r="N12" s="60" t="s">
        <v>110</v>
      </c>
      <c r="O12" s="59">
        <f>VLOOKUP(N12, $AN$23:$AO$27, 2, FALSE)</f>
        <v>0</v>
      </c>
      <c r="P12" s="65" t="s">
        <v>110</v>
      </c>
      <c r="Q12" s="59" t="str">
        <f>VLOOKUP(P12, $AK$23:$AL$43, 2, FALSE)</f>
        <v>0</v>
      </c>
      <c r="R12" s="65" t="s">
        <v>110</v>
      </c>
      <c r="S12" s="59" t="str">
        <f>VLOOKUP(R12, $AK$23:$AL$43, 2, FALSE)</f>
        <v>0</v>
      </c>
      <c r="T12" s="65" t="s">
        <v>110</v>
      </c>
      <c r="U12" s="59" t="str">
        <f>VLOOKUP(T12, $AQ$23:$AR$53, 2, FALSE)</f>
        <v>0</v>
      </c>
      <c r="V12" s="65" t="s">
        <v>110</v>
      </c>
      <c r="W12" s="59">
        <f>VLOOKUP(V12, $AN$23:$AO$27, 2, FALSE)</f>
        <v>0</v>
      </c>
      <c r="X12" s="65" t="s">
        <v>202</v>
      </c>
      <c r="Y12" s="59">
        <f>VLOOKUP(X12, $AQ$23:$AR$53, 2, FALSE)</f>
        <v>225</v>
      </c>
      <c r="Z12" s="65" t="s">
        <v>110</v>
      </c>
      <c r="AA12" s="59" t="str">
        <f>VLOOKUP(Z12, $AT$23:$AU$58, 2, FALSE)</f>
        <v>0</v>
      </c>
      <c r="AB12" s="44"/>
      <c r="AC12" s="43">
        <v>0</v>
      </c>
      <c r="AD12" s="65" t="s">
        <v>110</v>
      </c>
      <c r="AE12" s="59" t="str">
        <f>VLOOKUP(AD12, $AW$23:$AX$43, 2, FALSE)</f>
        <v>0</v>
      </c>
      <c r="AF12" s="65" t="s">
        <v>110</v>
      </c>
      <c r="AG12" s="59">
        <f>VLOOKUP(AF12, $AZ$23:$BA$27, 2, FALSE)</f>
        <v>0</v>
      </c>
      <c r="AH12" s="65" t="s">
        <v>110</v>
      </c>
      <c r="AI12" s="59">
        <f>VLOOKUP(AH12, $AZ$23:$BA$27, 2, FALSE)</f>
        <v>0</v>
      </c>
      <c r="AJ12" s="4"/>
      <c r="AK12" s="9"/>
      <c r="AL12" s="9"/>
      <c r="AQ12" s="9"/>
      <c r="AR12" s="9"/>
      <c r="AT12" s="9"/>
      <c r="AU12" s="9"/>
      <c r="AW12" s="9"/>
      <c r="AX12" s="9"/>
    </row>
    <row r="13" spans="1:100">
      <c r="A13" s="11">
        <v>10</v>
      </c>
      <c r="B13" s="69" t="str">
        <f>IF(OR(H13="",H13&gt;=19),"No","Yes")</f>
        <v>Yes</v>
      </c>
      <c r="C13" s="48" t="str">
        <f>IF(OR(H13="",H13&gt;=17),"No","Yes")</f>
        <v>Yes</v>
      </c>
      <c r="D13" s="48" t="str">
        <f>IF(OR(H13=13, H13=14), "Yes", "No")</f>
        <v>No</v>
      </c>
      <c r="E13" s="48" t="str">
        <f>IF(OR(H13="",H13&gt;=13),"No","Yes")</f>
        <v>Yes</v>
      </c>
      <c r="F13" s="49" t="s">
        <v>203</v>
      </c>
      <c r="G13" s="50" t="s">
        <v>204</v>
      </c>
      <c r="H13" s="77">
        <f>DATEDIF(G13, DATE(2026,4,12), "Y")</f>
        <v>11</v>
      </c>
      <c r="I13" s="95">
        <f>IF(Table32[[#This Row],[Under 13?]]="Yes",
     1 + COUNTIFS(Table32[Under 13?],"Yes",Table32[Top 4 Total],"&gt;"&amp;Table32[[#This Row],[Top 4 Total]]),
     ""
)</f>
        <v>5</v>
      </c>
      <c r="J13" s="95" t="str">
        <f>IF(Table32[[#This Row],[Under 15?]]="Yes",
     1 + COUNTIFS(Table32[Under 15?],"Yes",Table32[Top 4 Total],"&gt;"&amp;Table32[[#This Row],[Top 4 Total]]),
     ""
)</f>
        <v/>
      </c>
      <c r="K13" s="95">
        <f>IF(Table32[[#This Row],[Under 17?]]="Yes",
     1 + COUNTIFS(Table32[Under 17?],"Yes",Table32[Top 4 Total],"&gt;"&amp;Table32[[#This Row],[Top 4 Total]]),
     ""
)</f>
        <v>16</v>
      </c>
      <c r="L13" s="95">
        <f>IF(Table32[[#This Row],[Under 19?]]="Yes",
     1 + COUNTIFS(Table32[Under 19?],"Yes",Table32[Top 4 Total],"&gt;"&amp;Table32[[#This Row],[Top 4 Total]]),
     ""
)</f>
        <v>18</v>
      </c>
      <c r="M13" s="52" cm="1">
        <f t="array" ref="M13">SUM(LARGE((O13,Q13,S13,U13,W13,Y13,AA13,AC13,AE13,AG13,AI13),{1,2,3,4}))</f>
        <v>20</v>
      </c>
      <c r="N13" s="60" t="s">
        <v>110</v>
      </c>
      <c r="O13" s="59">
        <f>VLOOKUP(N13, $AN$23:$AO$27, 2, FALSE)</f>
        <v>0</v>
      </c>
      <c r="P13" s="65" t="s">
        <v>205</v>
      </c>
      <c r="Q13" s="59">
        <f>VLOOKUP(P13, $AK$23:$AL$43, 2, FALSE)</f>
        <v>15</v>
      </c>
      <c r="R13" s="65" t="s">
        <v>177</v>
      </c>
      <c r="S13" s="59">
        <f>VLOOKUP(R13, $AK$23:$AL$43, 2, FALSE)</f>
        <v>5</v>
      </c>
      <c r="T13" s="65" t="s">
        <v>110</v>
      </c>
      <c r="U13" s="59" t="str">
        <f>VLOOKUP(T13, $AQ$23:$AR$53, 2, FALSE)</f>
        <v>0</v>
      </c>
      <c r="V13" s="65" t="s">
        <v>110</v>
      </c>
      <c r="W13" s="59">
        <f>VLOOKUP(V13, $AN$23:$AO$27, 2, FALSE)</f>
        <v>0</v>
      </c>
      <c r="X13" s="65" t="s">
        <v>110</v>
      </c>
      <c r="Y13" s="59" t="str">
        <f>VLOOKUP(X13, $AQ$23:$AR$53, 2, FALSE)</f>
        <v>0</v>
      </c>
      <c r="Z13" s="65" t="s">
        <v>110</v>
      </c>
      <c r="AA13" s="59" t="str">
        <f>VLOOKUP(Z13, $AT$23:$AU$58, 2, FALSE)</f>
        <v>0</v>
      </c>
      <c r="AB13" s="44"/>
      <c r="AC13" s="43">
        <v>0</v>
      </c>
      <c r="AD13" s="65" t="s">
        <v>110</v>
      </c>
      <c r="AE13" s="59" t="str">
        <f>VLOOKUP(AD13, $AW$23:$AX$43, 2, FALSE)</f>
        <v>0</v>
      </c>
      <c r="AF13" s="65" t="s">
        <v>110</v>
      </c>
      <c r="AG13" s="59">
        <f>VLOOKUP(AF13, $AZ$23:$BA$27, 2, FALSE)</f>
        <v>0</v>
      </c>
      <c r="AH13" s="65" t="s">
        <v>110</v>
      </c>
      <c r="AI13" s="59">
        <f>VLOOKUP(AH13, $AZ$23:$BA$27, 2, FALSE)</f>
        <v>0</v>
      </c>
      <c r="AJ13" s="4"/>
      <c r="AK13" s="9"/>
      <c r="AL13" s="9"/>
      <c r="AQ13" s="9"/>
      <c r="AR13" s="9"/>
      <c r="AT13" s="9"/>
      <c r="AU13" s="9"/>
      <c r="AW13" s="9"/>
      <c r="AX13" s="9"/>
    </row>
    <row r="14" spans="1:100" s="2" customFormat="1">
      <c r="A14" s="11">
        <v>11</v>
      </c>
      <c r="B14" s="69" t="str">
        <f>IF(OR(H14="",H14&gt;=19),"No","Yes")</f>
        <v>Yes</v>
      </c>
      <c r="C14" s="48" t="str">
        <f>IF(OR(H14="",H14&gt;=17),"No","Yes")</f>
        <v>Yes</v>
      </c>
      <c r="D14" s="48" t="str">
        <f>IF(OR(H14=13, H14=14), "Yes", "No")</f>
        <v>No</v>
      </c>
      <c r="E14" s="48" t="str">
        <f>IF(OR(H14="",H14&gt;=13),"No","Yes")</f>
        <v>Yes</v>
      </c>
      <c r="F14" s="49" t="s">
        <v>206</v>
      </c>
      <c r="G14" s="50" t="s">
        <v>207</v>
      </c>
      <c r="H14" s="77">
        <f>DATEDIF(G14, DATE(2026,4,12), "Y")</f>
        <v>11</v>
      </c>
      <c r="I14" s="95">
        <f>IF(Table32[[#This Row],[Under 13?]]="Yes",
     1 + COUNTIFS(Table32[Under 13?],"Yes",Table32[Top 4 Total],"&gt;"&amp;Table32[[#This Row],[Top 4 Total]]),
     ""
)</f>
        <v>13</v>
      </c>
      <c r="J14" s="95" t="str">
        <f>IF(Table32[[#This Row],[Under 15?]]="Yes",
     1 + COUNTIFS(Table32[Under 15?],"Yes",Table32[Top 4 Total],"&gt;"&amp;Table32[[#This Row],[Top 4 Total]]),
     ""
)</f>
        <v/>
      </c>
      <c r="K14" s="95">
        <f>IF(Table32[[#This Row],[Under 17?]]="Yes",
     1 + COUNTIFS(Table32[Under 17?],"Yes",Table32[Top 4 Total],"&gt;"&amp;Table32[[#This Row],[Top 4 Total]]),
     ""
)</f>
        <v>24</v>
      </c>
      <c r="L14" s="95">
        <f>IF(Table32[[#This Row],[Under 19?]]="Yes",
     1 + COUNTIFS(Table32[Under 19?],"Yes",Table32[Top 4 Total],"&gt;"&amp;Table32[[#This Row],[Top 4 Total]]),
     ""
)</f>
        <v>26</v>
      </c>
      <c r="M14" s="52" cm="1">
        <f t="array" ref="M14">SUM(LARGE((O14,Q14,S14,U14,W14,Y14,AA14,AC14,AE14,AG14,AI14),{1,2,3,4}))</f>
        <v>0</v>
      </c>
      <c r="N14" s="60" t="s">
        <v>110</v>
      </c>
      <c r="O14" s="59">
        <f>VLOOKUP(N14, $AN$23:$AO$27, 2, FALSE)</f>
        <v>0</v>
      </c>
      <c r="P14" s="65" t="s">
        <v>110</v>
      </c>
      <c r="Q14" s="59" t="str">
        <f>VLOOKUP(P14, $AK$23:$AL$43, 2, FALSE)</f>
        <v>0</v>
      </c>
      <c r="R14" s="65" t="s">
        <v>110</v>
      </c>
      <c r="S14" s="59" t="str">
        <f>VLOOKUP(R14, $AK$23:$AL$43, 2, FALSE)</f>
        <v>0</v>
      </c>
      <c r="T14" s="65" t="s">
        <v>110</v>
      </c>
      <c r="U14" s="59" t="str">
        <f>VLOOKUP(T14, $AQ$23:$AR$53, 2, FALSE)</f>
        <v>0</v>
      </c>
      <c r="V14" s="65" t="s">
        <v>110</v>
      </c>
      <c r="W14" s="59">
        <f>VLOOKUP(V14, $AN$23:$AO$27, 2, FALSE)</f>
        <v>0</v>
      </c>
      <c r="X14" s="65" t="s">
        <v>110</v>
      </c>
      <c r="Y14" s="59" t="str">
        <f>VLOOKUP(X14, $AQ$23:$AR$53, 2, FALSE)</f>
        <v>0</v>
      </c>
      <c r="Z14" s="65" t="s">
        <v>110</v>
      </c>
      <c r="AA14" s="59" t="str">
        <f>VLOOKUP(Z14, $AT$23:$AU$58, 2, FALSE)</f>
        <v>0</v>
      </c>
      <c r="AB14" s="44"/>
      <c r="AC14" s="43">
        <v>0</v>
      </c>
      <c r="AD14" s="65" t="s">
        <v>110</v>
      </c>
      <c r="AE14" s="59" t="str">
        <f>VLOOKUP(AD14, $AW$23:$AX$43, 2, FALSE)</f>
        <v>0</v>
      </c>
      <c r="AF14" s="65" t="s">
        <v>110</v>
      </c>
      <c r="AG14" s="59">
        <f>VLOOKUP(AF14, $AZ$23:$BA$27, 2, FALSE)</f>
        <v>0</v>
      </c>
      <c r="AH14" s="65" t="s">
        <v>110</v>
      </c>
      <c r="AI14" s="59">
        <f>VLOOKUP(AH14, $AZ$23:$BA$27, 2, FALSE)</f>
        <v>0</v>
      </c>
      <c r="AJ14" s="4"/>
      <c r="AK14" s="9"/>
      <c r="AL14" s="9"/>
      <c r="AM14"/>
      <c r="AN14"/>
      <c r="AO14"/>
      <c r="AP14"/>
      <c r="AQ14" s="9"/>
      <c r="AR14" s="9"/>
      <c r="AS14"/>
      <c r="AT14" s="9"/>
      <c r="AU14" s="9"/>
      <c r="AV14"/>
      <c r="AW14" s="9"/>
      <c r="AX14" s="9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</row>
    <row r="15" spans="1:100" s="2" customFormat="1">
      <c r="A15" s="11">
        <v>12</v>
      </c>
      <c r="B15" s="69" t="str">
        <f>IF(OR(H15="",H15&gt;=19),"No","Yes")</f>
        <v>Yes</v>
      </c>
      <c r="C15" s="48" t="str">
        <f>IF(OR(H15="",H15&gt;=17),"No","Yes")</f>
        <v>Yes</v>
      </c>
      <c r="D15" s="48" t="str">
        <f>IF(OR(H15=13, H15=14), "Yes", "No")</f>
        <v>No</v>
      </c>
      <c r="E15" s="48" t="str">
        <f>IF(OR(H15="",H15&gt;=13),"No","Yes")</f>
        <v>Yes</v>
      </c>
      <c r="F15" s="49" t="s">
        <v>208</v>
      </c>
      <c r="G15" s="50" t="s">
        <v>209</v>
      </c>
      <c r="H15" s="77">
        <f>DATEDIF(G15, DATE(2026,4,12), "Y")</f>
        <v>12</v>
      </c>
      <c r="I15" s="95">
        <f>IF(Table32[[#This Row],[Under 13?]]="Yes",
     1 + COUNTIFS(Table32[Under 13?],"Yes",Table32[Top 4 Total],"&gt;"&amp;Table32[[#This Row],[Top 4 Total]]),
     ""
)</f>
        <v>3</v>
      </c>
      <c r="J15" s="95" t="str">
        <f>IF(Table32[[#This Row],[Under 15?]]="Yes",
     1 + COUNTIFS(Table32[Under 15?],"Yes",Table32[Top 4 Total],"&gt;"&amp;Table32[[#This Row],[Top 4 Total]]),
     ""
)</f>
        <v/>
      </c>
      <c r="K15" s="95">
        <f>IF(Table32[[#This Row],[Under 17?]]="Yes",
     1 + COUNTIFS(Table32[Under 17?],"Yes",Table32[Top 4 Total],"&gt;"&amp;Table32[[#This Row],[Top 4 Total]]),
     ""
)</f>
        <v>9</v>
      </c>
      <c r="L15" s="95">
        <f>IF(Table32[[#This Row],[Under 19?]]="Yes",
     1 + COUNTIFS(Table32[Under 19?],"Yes",Table32[Top 4 Total],"&gt;"&amp;Table32[[#This Row],[Top 4 Total]]),
     ""
)</f>
        <v>11</v>
      </c>
      <c r="M15" s="52" cm="1">
        <f t="array" ref="M15">SUM(LARGE((O15,Q15,S15,U15,W15,Y15,AA15,AC15,AE15,AG15,AI15),{1,2,3,4}))</f>
        <v>120</v>
      </c>
      <c r="N15" s="60" t="s">
        <v>110</v>
      </c>
      <c r="O15" s="59">
        <f>VLOOKUP(N15, $AN$23:$AO$27, 2, FALSE)</f>
        <v>0</v>
      </c>
      <c r="P15" s="65" t="s">
        <v>210</v>
      </c>
      <c r="Q15" s="59">
        <f>VLOOKUP(P15, $AK$23:$AL$43, 2, FALSE)</f>
        <v>25</v>
      </c>
      <c r="R15" s="65" t="s">
        <v>211</v>
      </c>
      <c r="S15" s="59">
        <f>VLOOKUP(R15, $AK$23:$AL$43, 2, FALSE)</f>
        <v>75</v>
      </c>
      <c r="T15" s="65" t="s">
        <v>110</v>
      </c>
      <c r="U15" s="59" t="str">
        <f>VLOOKUP(T15, $AQ$23:$AR$53, 2, FALSE)</f>
        <v>0</v>
      </c>
      <c r="V15" s="65" t="s">
        <v>110</v>
      </c>
      <c r="W15" s="59">
        <f>VLOOKUP(V15, $AN$23:$AO$27, 2, FALSE)</f>
        <v>0</v>
      </c>
      <c r="X15" s="65" t="s">
        <v>199</v>
      </c>
      <c r="Y15" s="59">
        <f>VLOOKUP(X15, $AQ$23:$AR$53, 2, FALSE)</f>
        <v>20</v>
      </c>
      <c r="Z15" s="65" t="s">
        <v>110</v>
      </c>
      <c r="AA15" s="59" t="str">
        <f>VLOOKUP(Z15, $AT$23:$AU$58, 2, FALSE)</f>
        <v>0</v>
      </c>
      <c r="AB15" s="44"/>
      <c r="AC15" s="43">
        <v>0</v>
      </c>
      <c r="AD15" s="65" t="s">
        <v>110</v>
      </c>
      <c r="AE15" s="59" t="str">
        <f>VLOOKUP(AD15, $AW$23:$AX$43, 2, FALSE)</f>
        <v>0</v>
      </c>
      <c r="AF15" s="65" t="s">
        <v>110</v>
      </c>
      <c r="AG15" s="59">
        <f>VLOOKUP(AF15, $AZ$23:$BA$27, 2, FALSE)</f>
        <v>0</v>
      </c>
      <c r="AH15" s="65" t="s">
        <v>110</v>
      </c>
      <c r="AI15" s="59">
        <f>VLOOKUP(AH15, $AZ$23:$BA$27, 2, FALSE)</f>
        <v>0</v>
      </c>
      <c r="AJ15" s="4"/>
      <c r="AK15" s="9"/>
      <c r="AL15" s="9"/>
      <c r="AM15"/>
      <c r="AN15"/>
      <c r="AO15"/>
      <c r="AP15"/>
      <c r="AQ15" s="9"/>
      <c r="AR15" s="9"/>
      <c r="AS15"/>
      <c r="AT15" s="9"/>
      <c r="AU15" s="9"/>
      <c r="AV15"/>
      <c r="AW15" s="9"/>
      <c r="AX15" s="9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</row>
    <row r="16" spans="1:100" s="2" customFormat="1">
      <c r="A16" s="11">
        <v>13</v>
      </c>
      <c r="B16" s="69" t="str">
        <f>IF(OR(H16="",H16&gt;=19),"No","Yes")</f>
        <v>Yes</v>
      </c>
      <c r="C16" s="48" t="str">
        <f>IF(OR(H16="",H16&gt;=17),"No","Yes")</f>
        <v>Yes</v>
      </c>
      <c r="D16" s="48" t="str">
        <f>IF(OR(H16=13, H16=14), "Yes", "No")</f>
        <v>No</v>
      </c>
      <c r="E16" s="48" t="str">
        <f>IF(OR(H16="",H16&gt;=13),"No","Yes")</f>
        <v>No</v>
      </c>
      <c r="F16" s="49" t="s">
        <v>212</v>
      </c>
      <c r="G16" s="50" t="s">
        <v>213</v>
      </c>
      <c r="H16" s="77">
        <f>DATEDIF(G16, DATE(2026,5,10), "Y")</f>
        <v>15</v>
      </c>
      <c r="I16" s="95" t="str">
        <f>IF(Table32[[#This Row],[Under 13?]]="Yes",
     1 + COUNTIFS(Table32[Under 13?],"Yes",Table32[Top 4 Total],"&gt;"&amp;Table32[[#This Row],[Top 4 Total]]),
     ""
)</f>
        <v/>
      </c>
      <c r="J16" s="95" t="str">
        <f>IF(Table32[[#This Row],[Under 15?]]="Yes",
     1 + COUNTIFS(Table32[Under 15?],"Yes",Table32[Top 4 Total],"&gt;"&amp;Table32[[#This Row],[Top 4 Total]]),
     ""
)</f>
        <v/>
      </c>
      <c r="K16" s="95">
        <f>IF(Table32[[#This Row],[Under 17?]]="Yes",
     1 + COUNTIFS(Table32[Under 17?],"Yes",Table32[Top 4 Total],"&gt;"&amp;Table32[[#This Row],[Top 4 Total]]),
     ""
)</f>
        <v>10</v>
      </c>
      <c r="L16" s="95">
        <f>IF(Table32[[#This Row],[Under 19?]]="Yes",
     1 + COUNTIFS(Table32[Under 19?],"Yes",Table32[Top 4 Total],"&gt;"&amp;Table32[[#This Row],[Top 4 Total]]),
     ""
)</f>
        <v>12</v>
      </c>
      <c r="M16" s="52" cm="1">
        <f t="array" ref="M16">SUM(LARGE((O16,Q16,S16,U16,W16,Y16,AA16,AC16,AE16,AG16,AI16),{1,2,3,4}))</f>
        <v>100</v>
      </c>
      <c r="N16" s="60" t="s">
        <v>110</v>
      </c>
      <c r="O16" s="59">
        <f>VLOOKUP(N16, $AN$23:$AO$27, 2, FALSE)</f>
        <v>0</v>
      </c>
      <c r="P16" s="65" t="s">
        <v>188</v>
      </c>
      <c r="Q16" s="59">
        <f>VLOOKUP(P16, $AK$23:$AL$43, 2, FALSE)</f>
        <v>100</v>
      </c>
      <c r="R16" s="65" t="s">
        <v>110</v>
      </c>
      <c r="S16" s="59" t="str">
        <f>VLOOKUP(R16, $AK$23:$AL$43, 2, FALSE)</f>
        <v>0</v>
      </c>
      <c r="T16" s="65" t="s">
        <v>110</v>
      </c>
      <c r="U16" s="59" t="str">
        <f>VLOOKUP(T16, $AQ$23:$AR$53, 2, FALSE)</f>
        <v>0</v>
      </c>
      <c r="V16" s="65" t="s">
        <v>110</v>
      </c>
      <c r="W16" s="59">
        <f>VLOOKUP(V16, $AN$23:$AO$27, 2, FALSE)</f>
        <v>0</v>
      </c>
      <c r="X16" s="65" t="s">
        <v>110</v>
      </c>
      <c r="Y16" s="59" t="str">
        <f>VLOOKUP(X16, $AQ$23:$AR$53, 2, FALSE)</f>
        <v>0</v>
      </c>
      <c r="Z16" s="65" t="s">
        <v>110</v>
      </c>
      <c r="AA16" s="59" t="str">
        <f>VLOOKUP(Z16, $AT$23:$AU$58, 2, FALSE)</f>
        <v>0</v>
      </c>
      <c r="AB16" s="44"/>
      <c r="AC16" s="43">
        <v>0</v>
      </c>
      <c r="AD16" s="65" t="s">
        <v>110</v>
      </c>
      <c r="AE16" s="59" t="str">
        <f>VLOOKUP(AD16, $AW$23:$AX$43, 2, FALSE)</f>
        <v>0</v>
      </c>
      <c r="AF16" s="65" t="s">
        <v>110</v>
      </c>
      <c r="AG16" s="59">
        <f>VLOOKUP(AF16, $AZ$23:$BA$27, 2, FALSE)</f>
        <v>0</v>
      </c>
      <c r="AH16" s="65" t="s">
        <v>110</v>
      </c>
      <c r="AI16" s="59">
        <f>VLOOKUP(AH16, $AZ$23:$BA$27, 2, FALSE)</f>
        <v>0</v>
      </c>
      <c r="AJ16" s="4"/>
      <c r="AK16" s="9"/>
      <c r="AL16" s="9"/>
      <c r="AM16"/>
      <c r="AN16"/>
      <c r="AO16"/>
      <c r="AP16"/>
      <c r="AQ16" s="9"/>
      <c r="AR16" s="9"/>
      <c r="AS16"/>
      <c r="AT16" s="9"/>
      <c r="AU16" s="9"/>
      <c r="AV16"/>
      <c r="AW16" s="9"/>
      <c r="AX16" s="9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</row>
    <row r="17" spans="1:100" s="2" customFormat="1">
      <c r="A17" s="11">
        <v>14</v>
      </c>
      <c r="B17" s="69" t="str">
        <f>IF(OR(H17="",H17&gt;=19),"No","Yes")</f>
        <v>Yes</v>
      </c>
      <c r="C17" s="48" t="str">
        <f>IF(OR(H17="",H17&gt;=17),"No","Yes")</f>
        <v>Yes</v>
      </c>
      <c r="D17" s="48" t="str">
        <f>IF(OR(H17=13, H17=14), "Yes", "No")</f>
        <v>Yes</v>
      </c>
      <c r="E17" s="48" t="str">
        <f>IF(OR(H17="",H17&gt;=13),"No","Yes")</f>
        <v>No</v>
      </c>
      <c r="F17" s="49" t="s">
        <v>214</v>
      </c>
      <c r="G17" s="50" t="s">
        <v>215</v>
      </c>
      <c r="H17" s="77">
        <f>DATEDIF(G17, DATE(2026,4,12), "Y")</f>
        <v>13</v>
      </c>
      <c r="I17" s="95" t="str">
        <f>IF(Table32[[#This Row],[Under 13?]]="Yes",
     1 + COUNTIFS(Table32[Under 13?],"Yes",Table32[Top 4 Total],"&gt;"&amp;Table32[[#This Row],[Top 4 Total]]),
     ""
)</f>
        <v/>
      </c>
      <c r="J17" s="95">
        <f>IF(Table32[[#This Row],[Under 15?]]="Yes",
     1 + COUNTIFS(Table32[Under 15?],"Yes",Table32[Top 4 Total],"&gt;"&amp;Table32[[#This Row],[Top 4 Total]]),
     ""
)</f>
        <v>1</v>
      </c>
      <c r="K17" s="95">
        <f>IF(Table32[[#This Row],[Under 17?]]="Yes",
     1 + COUNTIFS(Table32[Under 17?],"Yes",Table32[Top 4 Total],"&gt;"&amp;Table32[[#This Row],[Top 4 Total]]),
     ""
)</f>
        <v>3</v>
      </c>
      <c r="L17" s="95">
        <f>IF(Table32[[#This Row],[Under 19?]]="Yes",
     1 + COUNTIFS(Table32[Under 19?],"Yes",Table32[Top 4 Total],"&gt;"&amp;Table32[[#This Row],[Top 4 Total]]),
     ""
)</f>
        <v>5</v>
      </c>
      <c r="M17" s="52" cm="1">
        <f t="array" ref="M17">SUM(LARGE((O17,Q17,S17,U17,W17,Y17,AA17,AC17,AE17,AG17,AI17),{1,2,3,4}))</f>
        <v>300</v>
      </c>
      <c r="N17" s="60" t="s">
        <v>110</v>
      </c>
      <c r="O17" s="59">
        <f>VLOOKUP(N17, $AN$23:$AO$27, 2, FALSE)</f>
        <v>0</v>
      </c>
      <c r="P17" s="65" t="s">
        <v>216</v>
      </c>
      <c r="Q17" s="59">
        <f>VLOOKUP(P17, $AK$23:$AL$43, 2, FALSE)</f>
        <v>150</v>
      </c>
      <c r="R17" s="65" t="s">
        <v>216</v>
      </c>
      <c r="S17" s="59">
        <f>VLOOKUP(R17, $AK$23:$AL$43, 2, FALSE)</f>
        <v>150</v>
      </c>
      <c r="T17" s="65" t="s">
        <v>110</v>
      </c>
      <c r="U17" s="59" t="str">
        <f>VLOOKUP(T17, $AQ$23:$AR$53, 2, FALSE)</f>
        <v>0</v>
      </c>
      <c r="V17" s="65" t="s">
        <v>110</v>
      </c>
      <c r="W17" s="59">
        <f>VLOOKUP(V17, $AN$23:$AO$27, 2, FALSE)</f>
        <v>0</v>
      </c>
      <c r="X17" s="65" t="s">
        <v>110</v>
      </c>
      <c r="Y17" s="59" t="str">
        <f>VLOOKUP(X17, $AQ$23:$AR$53, 2, FALSE)</f>
        <v>0</v>
      </c>
      <c r="Z17" s="65" t="s">
        <v>110</v>
      </c>
      <c r="AA17" s="59" t="str">
        <f>VLOOKUP(Z17, $AT$23:$AU$58, 2, FALSE)</f>
        <v>0</v>
      </c>
      <c r="AB17" s="44"/>
      <c r="AC17" s="43">
        <v>0</v>
      </c>
      <c r="AD17" s="65" t="s">
        <v>110</v>
      </c>
      <c r="AE17" s="59" t="str">
        <f>VLOOKUP(AD17, $AW$23:$AX$43, 2, FALSE)</f>
        <v>0</v>
      </c>
      <c r="AF17" s="65" t="s">
        <v>110</v>
      </c>
      <c r="AG17" s="59">
        <f>VLOOKUP(AF17, $AZ$23:$BA$27, 2, FALSE)</f>
        <v>0</v>
      </c>
      <c r="AH17" s="65" t="s">
        <v>110</v>
      </c>
      <c r="AI17" s="59">
        <f>VLOOKUP(AH17, $AZ$23:$BA$27, 2, FALSE)</f>
        <v>0</v>
      </c>
      <c r="AJ17" s="4"/>
      <c r="AK17" s="9"/>
      <c r="AL17" s="9"/>
      <c r="AM17"/>
      <c r="AN17"/>
      <c r="AO17"/>
      <c r="AP17"/>
      <c r="AQ17" s="9"/>
      <c r="AR17" s="9"/>
      <c r="AS17"/>
      <c r="AT17" s="9"/>
      <c r="AU17" s="9"/>
      <c r="AV17"/>
      <c r="AW17" s="9"/>
      <c r="AX17" s="9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</row>
    <row r="18" spans="1:100" s="2" customFormat="1">
      <c r="A18" s="11">
        <v>15</v>
      </c>
      <c r="B18" s="69" t="str">
        <f>IF(OR(H18="",H18&gt;=19),"No","Yes")</f>
        <v>Yes</v>
      </c>
      <c r="C18" s="48" t="str">
        <f>IF(OR(H18="",H18&gt;=17),"No","Yes")</f>
        <v>Yes</v>
      </c>
      <c r="D18" s="48" t="str">
        <f>IF(OR(H18=13, H18=14), "Yes", "No")</f>
        <v>No</v>
      </c>
      <c r="E18" s="48" t="str">
        <f>IF(OR(H18="",H18&gt;=13),"No","Yes")</f>
        <v>No</v>
      </c>
      <c r="F18" s="49" t="s">
        <v>217</v>
      </c>
      <c r="G18" s="50" t="s">
        <v>218</v>
      </c>
      <c r="H18" s="77">
        <f>DATEDIF(G18, DATE(2026,5,10), "Y")</f>
        <v>15</v>
      </c>
      <c r="I18" s="95" t="str">
        <f>IF(Table32[[#This Row],[Under 13?]]="Yes",
     1 + COUNTIFS(Table32[Under 13?],"Yes",Table32[Top 4 Total],"&gt;"&amp;Table32[[#This Row],[Top 4 Total]]),
     ""
)</f>
        <v/>
      </c>
      <c r="J18" s="95" t="str">
        <f>IF(Table32[[#This Row],[Under 15?]]="Yes",
     1 + COUNTIFS(Table32[Under 15?],"Yes",Table32[Top 4 Total],"&gt;"&amp;Table32[[#This Row],[Top 4 Total]]),
     ""
)</f>
        <v/>
      </c>
      <c r="K18" s="95">
        <f>IF(Table32[[#This Row],[Under 17?]]="Yes",
     1 + COUNTIFS(Table32[Under 17?],"Yes",Table32[Top 4 Total],"&gt;"&amp;Table32[[#This Row],[Top 4 Total]]),
     ""
)</f>
        <v>1</v>
      </c>
      <c r="L18" s="95">
        <f>IF(Table32[[#This Row],[Under 19?]]="Yes",
     1 + COUNTIFS(Table32[Under 19?],"Yes",Table32[Top 4 Total],"&gt;"&amp;Table32[[#This Row],[Top 4 Total]]),
     ""
)</f>
        <v>2</v>
      </c>
      <c r="M18" s="52" cm="1">
        <f t="array" ref="M18">SUM(LARGE((O18,Q18,S18,U18,W18,Y18,AA18,AC18,AE18,AG18,AI18),{1,2,3,4}))</f>
        <v>1225</v>
      </c>
      <c r="N18" s="60" t="s">
        <v>110</v>
      </c>
      <c r="O18" s="59">
        <f>VLOOKUP(N18, $AN$23:$AO$27, 2, FALSE)</f>
        <v>0</v>
      </c>
      <c r="P18" s="65" t="s">
        <v>219</v>
      </c>
      <c r="Q18" s="59">
        <f>VLOOKUP(P18, $AK$23:$AL$43, 2, FALSE)</f>
        <v>275</v>
      </c>
      <c r="R18" s="65" t="s">
        <v>182</v>
      </c>
      <c r="S18" s="59">
        <f>VLOOKUP(R18, $AK$23:$AL$43, 2, FALSE)</f>
        <v>500</v>
      </c>
      <c r="T18" s="65" t="s">
        <v>202</v>
      </c>
      <c r="U18" s="59">
        <f>VLOOKUP(T18, $AQ$23:$AR$53, 2, FALSE)</f>
        <v>225</v>
      </c>
      <c r="V18" s="65" t="s">
        <v>110</v>
      </c>
      <c r="W18" s="59">
        <f>VLOOKUP(V18, $AN$23:$AO$27, 2, FALSE)</f>
        <v>0</v>
      </c>
      <c r="X18" s="65" t="s">
        <v>202</v>
      </c>
      <c r="Y18" s="59">
        <f>VLOOKUP(X18, $AQ$23:$AR$53, 2, FALSE)</f>
        <v>225</v>
      </c>
      <c r="Z18" s="65" t="s">
        <v>110</v>
      </c>
      <c r="AA18" s="59" t="str">
        <f>VLOOKUP(Z18, $AT$23:$AU$58, 2, FALSE)</f>
        <v>0</v>
      </c>
      <c r="AB18" s="44"/>
      <c r="AC18" s="43">
        <v>0</v>
      </c>
      <c r="AD18" s="65" t="s">
        <v>110</v>
      </c>
      <c r="AE18" s="59" t="str">
        <f>VLOOKUP(AD18, $AW$23:$AX$43, 2, FALSE)</f>
        <v>0</v>
      </c>
      <c r="AF18" s="65" t="s">
        <v>110</v>
      </c>
      <c r="AG18" s="59">
        <f>VLOOKUP(AF18, $AZ$23:$BA$27, 2, FALSE)</f>
        <v>0</v>
      </c>
      <c r="AH18" s="65" t="s">
        <v>110</v>
      </c>
      <c r="AI18" s="59">
        <f>VLOOKUP(AH18, $AZ$23:$BA$27, 2, FALSE)</f>
        <v>0</v>
      </c>
      <c r="AJ18" s="4"/>
      <c r="AK18" s="9"/>
      <c r="AL18" s="9"/>
      <c r="AM18"/>
      <c r="AN18"/>
      <c r="AO18"/>
      <c r="AP18"/>
      <c r="AQ18" s="9"/>
      <c r="AR18" s="9"/>
      <c r="AS18"/>
      <c r="AT18" s="9"/>
      <c r="AU18" s="9"/>
      <c r="AV18"/>
      <c r="AW18" s="9"/>
      <c r="AX18" s="9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</row>
    <row r="19" spans="1:100" s="2" customFormat="1">
      <c r="A19" s="11">
        <v>16</v>
      </c>
      <c r="B19" s="69" t="str">
        <f>IF(OR(H19="",H19&gt;=19),"No","Yes")</f>
        <v>Yes</v>
      </c>
      <c r="C19" s="48" t="str">
        <f>IF(OR(H19="",H19&gt;=17),"No","Yes")</f>
        <v>Yes</v>
      </c>
      <c r="D19" s="48" t="str">
        <f>IF(OR(H19=13, H19=14), "Yes", "No")</f>
        <v>No</v>
      </c>
      <c r="E19" s="48" t="str">
        <f>IF(OR(H19="",H19&gt;=13),"No","Yes")</f>
        <v>Yes</v>
      </c>
      <c r="F19" s="49" t="s">
        <v>220</v>
      </c>
      <c r="G19" s="50" t="s">
        <v>221</v>
      </c>
      <c r="H19" s="77">
        <f>DATEDIF(G19, DATE(2026,4,12), "Y")</f>
        <v>12</v>
      </c>
      <c r="I19" s="95">
        <f>IF(Table32[[#This Row],[Under 13?]]="Yes",
     1 + COUNTIFS(Table32[Under 13?],"Yes",Table32[Top 4 Total],"&gt;"&amp;Table32[[#This Row],[Top 4 Total]]),
     ""
)</f>
        <v>9</v>
      </c>
      <c r="J19" s="95" t="str">
        <f>IF(Table32[[#This Row],[Under 15?]]="Yes",
     1 + COUNTIFS(Table32[Under 15?],"Yes",Table32[Top 4 Total],"&gt;"&amp;Table32[[#This Row],[Top 4 Total]]),
     ""
)</f>
        <v/>
      </c>
      <c r="K19" s="95">
        <f>IF(Table32[[#This Row],[Under 17?]]="Yes",
     1 + COUNTIFS(Table32[Under 17?],"Yes",Table32[Top 4 Total],"&gt;"&amp;Table32[[#This Row],[Top 4 Total]]),
     ""
)</f>
        <v>20</v>
      </c>
      <c r="L19" s="95">
        <f>IF(Table32[[#This Row],[Under 19?]]="Yes",
     1 + COUNTIFS(Table32[Under 19?],"Yes",Table32[Top 4 Total],"&gt;"&amp;Table32[[#This Row],[Top 4 Total]]),
     ""
)</f>
        <v>22</v>
      </c>
      <c r="M19" s="52" cm="1">
        <f t="array" ref="M19">SUM(LARGE((O19,Q19,S19,U19,W19,Y19,AA19,AC19,AE19,AG19,AI19),{1,2,3,4}))</f>
        <v>10</v>
      </c>
      <c r="N19" s="60" t="s">
        <v>110</v>
      </c>
      <c r="O19" s="59">
        <f>VLOOKUP(N19, $AN$23:$AO$27, 2, FALSE)</f>
        <v>0</v>
      </c>
      <c r="P19" s="65" t="s">
        <v>177</v>
      </c>
      <c r="Q19" s="59">
        <f>VLOOKUP(P19, $AK$23:$AL$43, 2, FALSE)</f>
        <v>5</v>
      </c>
      <c r="R19" s="65" t="s">
        <v>177</v>
      </c>
      <c r="S19" s="59">
        <f>VLOOKUP(R19, $AK$23:$AL$43, 2, FALSE)</f>
        <v>5</v>
      </c>
      <c r="T19" s="65" t="s">
        <v>110</v>
      </c>
      <c r="U19" s="59" t="str">
        <f>VLOOKUP(T19, $AQ$23:$AR$53, 2, FALSE)</f>
        <v>0</v>
      </c>
      <c r="V19" s="65" t="s">
        <v>110</v>
      </c>
      <c r="W19" s="59">
        <f>VLOOKUP(V19, $AN$23:$AO$27, 2, FALSE)</f>
        <v>0</v>
      </c>
      <c r="X19" s="65" t="s">
        <v>110</v>
      </c>
      <c r="Y19" s="59" t="str">
        <f>VLOOKUP(X19, $AQ$23:$AR$53, 2, FALSE)</f>
        <v>0</v>
      </c>
      <c r="Z19" s="65" t="s">
        <v>110</v>
      </c>
      <c r="AA19" s="59" t="str">
        <f>VLOOKUP(Z19, $AT$23:$AU$58, 2, FALSE)</f>
        <v>0</v>
      </c>
      <c r="AB19" s="44"/>
      <c r="AC19" s="43">
        <v>0</v>
      </c>
      <c r="AD19" s="65" t="s">
        <v>110</v>
      </c>
      <c r="AE19" s="59" t="str">
        <f>VLOOKUP(AD19, $AW$23:$AX$43, 2, FALSE)</f>
        <v>0</v>
      </c>
      <c r="AF19" s="65" t="s">
        <v>110</v>
      </c>
      <c r="AG19" s="59">
        <f>VLOOKUP(AF19, $AZ$23:$BA$27, 2, FALSE)</f>
        <v>0</v>
      </c>
      <c r="AH19" s="65" t="s">
        <v>110</v>
      </c>
      <c r="AI19" s="59">
        <f>VLOOKUP(AH19, $AZ$23:$BA$27, 2, FALSE)</f>
        <v>0</v>
      </c>
      <c r="AJ19" s="4"/>
      <c r="AK19" s="9"/>
      <c r="AL19" s="9"/>
      <c r="AM19"/>
      <c r="AN19"/>
      <c r="AO19"/>
      <c r="AP19"/>
      <c r="AQ19" s="9"/>
      <c r="AR19" s="9"/>
      <c r="AS19"/>
      <c r="AT19" s="9"/>
      <c r="AU19" s="9"/>
      <c r="AV19"/>
      <c r="AW19" s="9"/>
      <c r="AX19" s="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</row>
    <row r="20" spans="1:100" s="2" customFormat="1">
      <c r="A20" s="11">
        <v>17</v>
      </c>
      <c r="B20" s="69" t="str">
        <f>IF(OR(H20="",H20&gt;=19),"No","Yes")</f>
        <v>Yes</v>
      </c>
      <c r="C20" s="48" t="str">
        <f>IF(OR(H20="",H20&gt;=17),"No","Yes")</f>
        <v>Yes</v>
      </c>
      <c r="D20" s="48" t="str">
        <f>IF(OR(H20=13, H20=14), "Yes", "No")</f>
        <v>No</v>
      </c>
      <c r="E20" s="48" t="str">
        <f>IF(OR(H20="",H20&gt;=13),"No","Yes")</f>
        <v>Yes</v>
      </c>
      <c r="F20" s="49" t="s">
        <v>222</v>
      </c>
      <c r="G20" s="50" t="s">
        <v>223</v>
      </c>
      <c r="H20" s="77">
        <f>DATEDIF(G20, DATE(2026,4,12), "Y")</f>
        <v>10</v>
      </c>
      <c r="I20" s="95">
        <f>IF(Table32[[#This Row],[Under 13?]]="Yes",
     1 + COUNTIFS(Table32[Under 13?],"Yes",Table32[Top 4 Total],"&gt;"&amp;Table32[[#This Row],[Top 4 Total]]),
     ""
)</f>
        <v>5</v>
      </c>
      <c r="J20" s="95" t="str">
        <f>IF(Table32[[#This Row],[Under 15?]]="Yes",
     1 + COUNTIFS(Table32[Under 15?],"Yes",Table32[Top 4 Total],"&gt;"&amp;Table32[[#This Row],[Top 4 Total]]),
     ""
)</f>
        <v/>
      </c>
      <c r="K20" s="95">
        <f>IF(Table32[[#This Row],[Under 17?]]="Yes",
     1 + COUNTIFS(Table32[Under 17?],"Yes",Table32[Top 4 Total],"&gt;"&amp;Table32[[#This Row],[Top 4 Total]]),
     ""
)</f>
        <v>16</v>
      </c>
      <c r="L20" s="95">
        <f>IF(Table32[[#This Row],[Under 19?]]="Yes",
     1 + COUNTIFS(Table32[Under 19?],"Yes",Table32[Top 4 Total],"&gt;"&amp;Table32[[#This Row],[Top 4 Total]]),
     ""
)</f>
        <v>18</v>
      </c>
      <c r="M20" s="52" cm="1">
        <f t="array" ref="M20">SUM(LARGE((O20,Q20,S20,U20,W20,Y20,AA20,AC20,AE20,AG20,AI20),{1,2,3,4}))</f>
        <v>20</v>
      </c>
      <c r="N20" s="60" t="s">
        <v>110</v>
      </c>
      <c r="O20" s="59">
        <f>VLOOKUP(N20, $AN$23:$AO$27, 2, FALSE)</f>
        <v>0</v>
      </c>
      <c r="P20" s="65" t="s">
        <v>110</v>
      </c>
      <c r="Q20" s="59" t="str">
        <f>VLOOKUP(P20, $AK$23:$AL$43, 2, FALSE)</f>
        <v>0</v>
      </c>
      <c r="R20" s="65" t="s">
        <v>110</v>
      </c>
      <c r="S20" s="59" t="str">
        <f>VLOOKUP(R20, $AK$23:$AL$43, 2, FALSE)</f>
        <v>0</v>
      </c>
      <c r="T20" s="65" t="s">
        <v>110</v>
      </c>
      <c r="U20" s="59" t="str">
        <f>VLOOKUP(T20, $AQ$23:$AR$53, 2, FALSE)</f>
        <v>0</v>
      </c>
      <c r="V20" s="65" t="s">
        <v>110</v>
      </c>
      <c r="W20" s="59">
        <f>VLOOKUP(V20, $AN$23:$AO$27, 2, FALSE)</f>
        <v>0</v>
      </c>
      <c r="X20" s="65" t="s">
        <v>173</v>
      </c>
      <c r="Y20" s="59">
        <f>VLOOKUP(X20, $AQ$23:$AR$53, 2, FALSE)</f>
        <v>20</v>
      </c>
      <c r="Z20" s="65" t="s">
        <v>110</v>
      </c>
      <c r="AA20" s="59" t="str">
        <f>VLOOKUP(Z20, $AT$23:$AU$58, 2, FALSE)</f>
        <v>0</v>
      </c>
      <c r="AB20" s="44"/>
      <c r="AC20" s="43">
        <v>0</v>
      </c>
      <c r="AD20" s="65" t="s">
        <v>110</v>
      </c>
      <c r="AE20" s="59" t="str">
        <f>VLOOKUP(AD20, $AW$23:$AX$43, 2, FALSE)</f>
        <v>0</v>
      </c>
      <c r="AF20" s="65" t="s">
        <v>110</v>
      </c>
      <c r="AG20" s="59">
        <f>VLOOKUP(AF20, $AZ$23:$BA$27, 2, FALSE)</f>
        <v>0</v>
      </c>
      <c r="AH20" s="65" t="s">
        <v>110</v>
      </c>
      <c r="AI20" s="59">
        <f>VLOOKUP(AH20, $AZ$23:$BA$27, 2, FALSE)</f>
        <v>0</v>
      </c>
      <c r="AJ20" s="4"/>
      <c r="AK20" s="9"/>
      <c r="AL20" s="9"/>
      <c r="AM20"/>
      <c r="AN20"/>
      <c r="AO20"/>
      <c r="AP20"/>
      <c r="AQ20" s="9"/>
      <c r="AR20" s="9"/>
      <c r="AS20"/>
      <c r="AT20" s="9"/>
      <c r="AU20" s="9"/>
      <c r="AV20"/>
      <c r="AW20" s="9"/>
      <c r="AX20" s="9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</row>
    <row r="21" spans="1:100" s="2" customFormat="1">
      <c r="A21" s="11">
        <v>18</v>
      </c>
      <c r="B21" s="69" t="str">
        <f>IF(OR(H21="",H21&gt;=19),"No","Yes")</f>
        <v>Yes</v>
      </c>
      <c r="C21" s="48" t="str">
        <f>IF(OR(H21="",H21&gt;=17),"No","Yes")</f>
        <v>Yes</v>
      </c>
      <c r="D21" s="48" t="str">
        <f>IF(OR(H21=13, H21=14), "Yes", "No")</f>
        <v>No</v>
      </c>
      <c r="E21" s="48" t="str">
        <f>IF(OR(H21="",H21&gt;=13),"No","Yes")</f>
        <v>Yes</v>
      </c>
      <c r="F21" s="49" t="s">
        <v>224</v>
      </c>
      <c r="G21" s="50" t="s">
        <v>225</v>
      </c>
      <c r="H21" s="77">
        <f>DATEDIF(G21, DATE(2026,4,12), "Y")</f>
        <v>10</v>
      </c>
      <c r="I21" s="95">
        <f>IF(Table32[[#This Row],[Under 13?]]="Yes",
     1 + COUNTIFS(Table32[Under 13?],"Yes",Table32[Top 4 Total],"&gt;"&amp;Table32[[#This Row],[Top 4 Total]]),
     ""
)</f>
        <v>13</v>
      </c>
      <c r="J21" s="95" t="str">
        <f>IF(Table32[[#This Row],[Under 15?]]="Yes",
     1 + COUNTIFS(Table32[Under 15?],"Yes",Table32[Top 4 Total],"&gt;"&amp;Table32[[#This Row],[Top 4 Total]]),
     ""
)</f>
        <v/>
      </c>
      <c r="K21" s="95">
        <f>IF(Table32[[#This Row],[Under 17?]]="Yes",
     1 + COUNTIFS(Table32[Under 17?],"Yes",Table32[Top 4 Total],"&gt;"&amp;Table32[[#This Row],[Top 4 Total]]),
     ""
)</f>
        <v>24</v>
      </c>
      <c r="L21" s="95">
        <f>IF(Table32[[#This Row],[Under 19?]]="Yes",
     1 + COUNTIFS(Table32[Under 19?],"Yes",Table32[Top 4 Total],"&gt;"&amp;Table32[[#This Row],[Top 4 Total]]),
     ""
)</f>
        <v>26</v>
      </c>
      <c r="M21" s="52" cm="1">
        <f t="array" ref="M21">SUM(LARGE((O21,Q21,S21,U21,W21,Y21,AA21,AC21,AE21,AG21,AI21),{1,2,3,4}))</f>
        <v>0</v>
      </c>
      <c r="N21" s="60" t="s">
        <v>110</v>
      </c>
      <c r="O21" s="59">
        <f>VLOOKUP(N21, $AN$23:$AO$27, 2, FALSE)</f>
        <v>0</v>
      </c>
      <c r="P21" s="65" t="s">
        <v>110</v>
      </c>
      <c r="Q21" s="59" t="str">
        <f>VLOOKUP(P21, $AK$23:$AL$43, 2, FALSE)</f>
        <v>0</v>
      </c>
      <c r="R21" s="65" t="s">
        <v>110</v>
      </c>
      <c r="S21" s="59" t="str">
        <f>VLOOKUP(R21, $AK$23:$AL$43, 2, FALSE)</f>
        <v>0</v>
      </c>
      <c r="T21" s="65" t="s">
        <v>110</v>
      </c>
      <c r="U21" s="59" t="str">
        <f>VLOOKUP(T21, $AQ$23:$AR$53, 2, FALSE)</f>
        <v>0</v>
      </c>
      <c r="V21" s="65" t="s">
        <v>110</v>
      </c>
      <c r="W21" s="59">
        <f>VLOOKUP(V21, $AN$23:$AO$27, 2, FALSE)</f>
        <v>0</v>
      </c>
      <c r="X21" s="65" t="s">
        <v>110</v>
      </c>
      <c r="Y21" s="59" t="str">
        <f>VLOOKUP(X21, $AQ$23:$AR$53, 2, FALSE)</f>
        <v>0</v>
      </c>
      <c r="Z21" s="65" t="s">
        <v>110</v>
      </c>
      <c r="AA21" s="59" t="str">
        <f>VLOOKUP(Z21, $AT$23:$AU$58, 2, FALSE)</f>
        <v>0</v>
      </c>
      <c r="AB21" s="44"/>
      <c r="AC21" s="43">
        <v>0</v>
      </c>
      <c r="AD21" s="65" t="s">
        <v>110</v>
      </c>
      <c r="AE21" s="59" t="str">
        <f>VLOOKUP(AD21, $AW$23:$AX$43, 2, FALSE)</f>
        <v>0</v>
      </c>
      <c r="AF21" s="65" t="s">
        <v>110</v>
      </c>
      <c r="AG21" s="59">
        <f>VLOOKUP(AF21, $AZ$23:$BA$27, 2, FALSE)</f>
        <v>0</v>
      </c>
      <c r="AH21" s="65" t="s">
        <v>110</v>
      </c>
      <c r="AI21" s="59">
        <f>VLOOKUP(AH21, $AZ$23:$BA$27, 2, FALSE)</f>
        <v>0</v>
      </c>
      <c r="AJ21" s="4"/>
      <c r="AK21" s="4"/>
      <c r="AL21"/>
      <c r="AM21"/>
      <c r="AN21"/>
      <c r="AO21"/>
      <c r="AP21"/>
      <c r="AQ21" s="9"/>
      <c r="AR21" s="9"/>
      <c r="AS21"/>
      <c r="AT21" s="9"/>
      <c r="AU21" s="9"/>
      <c r="AV21"/>
      <c r="AW21" s="9"/>
      <c r="AX21" s="9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</row>
    <row r="22" spans="1:100" s="2" customFormat="1">
      <c r="A22" s="11">
        <v>19</v>
      </c>
      <c r="B22" s="69" t="str">
        <f>IF(OR(H22="",H22&gt;=19),"No","Yes")</f>
        <v>Yes</v>
      </c>
      <c r="C22" s="48" t="str">
        <f>IF(OR(H22="",H22&gt;=17),"No","Yes")</f>
        <v>Yes</v>
      </c>
      <c r="D22" s="48" t="str">
        <f>IF(OR(H22=13, H22=14), "Yes", "No")</f>
        <v>No</v>
      </c>
      <c r="E22" s="48" t="str">
        <f>IF(OR(H22="",H22&gt;=13),"No","Yes")</f>
        <v>Yes</v>
      </c>
      <c r="F22" s="49" t="s">
        <v>226</v>
      </c>
      <c r="G22" s="50" t="s">
        <v>227</v>
      </c>
      <c r="H22" s="77">
        <f>DATEDIF(G22, DATE(2026,4,12), "Y")</f>
        <v>11</v>
      </c>
      <c r="I22" s="95">
        <f>IF(Table32[[#This Row],[Under 13?]]="Yes",
     1 + COUNTIFS(Table32[Under 13?],"Yes",Table32[Top 4 Total],"&gt;"&amp;Table32[[#This Row],[Top 4 Total]]),
     ""
)</f>
        <v>10</v>
      </c>
      <c r="J22" s="95" t="str">
        <f>IF(Table32[[#This Row],[Under 15?]]="Yes",
     1 + COUNTIFS(Table32[Under 15?],"Yes",Table32[Top 4 Total],"&gt;"&amp;Table32[[#This Row],[Top 4 Total]]),
     ""
)</f>
        <v/>
      </c>
      <c r="K22" s="95">
        <f>IF(Table32[[#This Row],[Under 17?]]="Yes",
     1 + COUNTIFS(Table32[Under 17?],"Yes",Table32[Top 4 Total],"&gt;"&amp;Table32[[#This Row],[Top 4 Total]]),
     ""
)</f>
        <v>21</v>
      </c>
      <c r="L22" s="95">
        <f>IF(Table32[[#This Row],[Under 19?]]="Yes",
     1 + COUNTIFS(Table32[Under 19?],"Yes",Table32[Top 4 Total],"&gt;"&amp;Table32[[#This Row],[Top 4 Total]]),
     ""
)</f>
        <v>23</v>
      </c>
      <c r="M22" s="52" cm="1">
        <f t="array" ref="M22">SUM(LARGE((O22,Q22,S22,U22,W22,Y22,AA22,AC22,AE22,AG22,AI22),{1,2,3,4}))</f>
        <v>5</v>
      </c>
      <c r="N22" s="60" t="s">
        <v>110</v>
      </c>
      <c r="O22" s="59">
        <f>VLOOKUP(N22, $AN$23:$AO$27, 2, FALSE)</f>
        <v>0</v>
      </c>
      <c r="P22" s="65" t="s">
        <v>110</v>
      </c>
      <c r="Q22" s="59" t="str">
        <f>VLOOKUP(P22, $AK$23:$AL$43, 2, FALSE)</f>
        <v>0</v>
      </c>
      <c r="R22" s="65" t="s">
        <v>177</v>
      </c>
      <c r="S22" s="59">
        <f>VLOOKUP(R22, $AK$23:$AL$43, 2, FALSE)</f>
        <v>5</v>
      </c>
      <c r="T22" s="65" t="s">
        <v>110</v>
      </c>
      <c r="U22" s="59" t="str">
        <f>VLOOKUP(T22, $AQ$23:$AR$53, 2, FALSE)</f>
        <v>0</v>
      </c>
      <c r="V22" s="65" t="s">
        <v>110</v>
      </c>
      <c r="W22" s="59">
        <f>VLOOKUP(V22, $AN$23:$AO$27, 2, FALSE)</f>
        <v>0</v>
      </c>
      <c r="X22" s="65" t="s">
        <v>110</v>
      </c>
      <c r="Y22" s="59" t="str">
        <f>VLOOKUP(X22, $AQ$23:$AR$53, 2, FALSE)</f>
        <v>0</v>
      </c>
      <c r="Z22" s="65" t="s">
        <v>110</v>
      </c>
      <c r="AA22" s="59" t="str">
        <f>VLOOKUP(Z22, $AT$23:$AU$58, 2, FALSE)</f>
        <v>0</v>
      </c>
      <c r="AB22" s="44"/>
      <c r="AC22" s="43">
        <v>0</v>
      </c>
      <c r="AD22" s="65" t="s">
        <v>110</v>
      </c>
      <c r="AE22" s="59" t="str">
        <f>VLOOKUP(AD22, $AW$23:$AX$43, 2, FALSE)</f>
        <v>0</v>
      </c>
      <c r="AF22" s="65" t="s">
        <v>110</v>
      </c>
      <c r="AG22" s="59">
        <f>VLOOKUP(AF22, $AZ$23:$BA$27, 2, FALSE)</f>
        <v>0</v>
      </c>
      <c r="AH22" s="65" t="s">
        <v>110</v>
      </c>
      <c r="AI22" s="59">
        <f>VLOOKUP(AH22, $AZ$23:$BA$27, 2, FALSE)</f>
        <v>0</v>
      </c>
      <c r="AJ22" s="4"/>
      <c r="AK22" s="5" t="s">
        <v>126</v>
      </c>
      <c r="AL22" s="11"/>
      <c r="AM22"/>
      <c r="AN22" s="11" t="s">
        <v>127</v>
      </c>
      <c r="AO22" s="11"/>
      <c r="AP22"/>
      <c r="AQ22" s="5" t="s">
        <v>128</v>
      </c>
      <c r="AR22" s="11"/>
      <c r="AS22"/>
      <c r="AT22" s="11" t="s">
        <v>129</v>
      </c>
      <c r="AU22" s="11"/>
      <c r="AV22"/>
      <c r="AW22" s="133" t="s">
        <v>130</v>
      </c>
      <c r="AX22" s="133"/>
      <c r="AY22"/>
      <c r="AZ22" s="133" t="s">
        <v>131</v>
      </c>
      <c r="BA22" s="133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</row>
    <row r="23" spans="1:100" s="2" customFormat="1">
      <c r="A23" s="11">
        <v>20</v>
      </c>
      <c r="B23" s="69" t="str">
        <f>IF(OR(H23="",H23&gt;=19),"No","Yes")</f>
        <v>Yes</v>
      </c>
      <c r="C23" s="48" t="str">
        <f>IF(OR(H23="",H23&gt;=17),"No","Yes")</f>
        <v>Yes</v>
      </c>
      <c r="D23" s="48" t="str">
        <f>IF(OR(H23=13, H23=14), "Yes", "No")</f>
        <v>No</v>
      </c>
      <c r="E23" s="48" t="str">
        <f>IF(OR(H23="",H23&gt;=13),"No","Yes")</f>
        <v>Yes</v>
      </c>
      <c r="F23" s="49" t="s">
        <v>228</v>
      </c>
      <c r="G23" s="50" t="s">
        <v>229</v>
      </c>
      <c r="H23" s="77">
        <f>DATEDIF(G23, DATE(2026,4,12), "Y")</f>
        <v>12</v>
      </c>
      <c r="I23" s="95">
        <f>IF(Table32[[#This Row],[Under 13?]]="Yes",
     1 + COUNTIFS(Table32[Under 13?],"Yes",Table32[Top 4 Total],"&gt;"&amp;Table32[[#This Row],[Top 4 Total]]),
     ""
)</f>
        <v>10</v>
      </c>
      <c r="J23" s="95" t="str">
        <f>IF(Table32[[#This Row],[Under 15?]]="Yes",
     1 + COUNTIFS(Table32[Under 15?],"Yes",Table32[Top 4 Total],"&gt;"&amp;Table32[[#This Row],[Top 4 Total]]),
     ""
)</f>
        <v/>
      </c>
      <c r="K23" s="95">
        <f>IF(Table32[[#This Row],[Under 17?]]="Yes",
     1 + COUNTIFS(Table32[Under 17?],"Yes",Table32[Top 4 Total],"&gt;"&amp;Table32[[#This Row],[Top 4 Total]]),
     ""
)</f>
        <v>21</v>
      </c>
      <c r="L23" s="95">
        <f>IF(Table32[[#This Row],[Under 19?]]="Yes",
     1 + COUNTIFS(Table32[Under 19?],"Yes",Table32[Top 4 Total],"&gt;"&amp;Table32[[#This Row],[Top 4 Total]]),
     ""
)</f>
        <v>23</v>
      </c>
      <c r="M23" s="52" cm="1">
        <f t="array" ref="M23">SUM(LARGE((O23,Q23,S23,U23,W23,Y23,AA23,AC23,AE23,AG23,AI23),{1,2,3,4}))</f>
        <v>5</v>
      </c>
      <c r="N23" s="60" t="s">
        <v>110</v>
      </c>
      <c r="O23" s="59">
        <f>VLOOKUP(N23, $AN$23:$AO$27, 2, FALSE)</f>
        <v>0</v>
      </c>
      <c r="P23" s="65" t="s">
        <v>177</v>
      </c>
      <c r="Q23" s="59">
        <f>VLOOKUP(P23, $AK$23:$AL$43, 2, FALSE)</f>
        <v>5</v>
      </c>
      <c r="R23" s="65" t="s">
        <v>110</v>
      </c>
      <c r="S23" s="59" t="str">
        <f>VLOOKUP(R23, $AK$23:$AL$43, 2, FALSE)</f>
        <v>0</v>
      </c>
      <c r="T23" s="65" t="s">
        <v>110</v>
      </c>
      <c r="U23" s="59" t="str">
        <f>VLOOKUP(T23, $AQ$23:$AR$53, 2, FALSE)</f>
        <v>0</v>
      </c>
      <c r="V23" s="65" t="s">
        <v>110</v>
      </c>
      <c r="W23" s="59">
        <f>VLOOKUP(V23, $AN$23:$AO$27, 2, FALSE)</f>
        <v>0</v>
      </c>
      <c r="X23" s="65" t="s">
        <v>110</v>
      </c>
      <c r="Y23" s="59" t="str">
        <f>VLOOKUP(X23, $AQ$23:$AR$53, 2, FALSE)</f>
        <v>0</v>
      </c>
      <c r="Z23" s="65" t="s">
        <v>110</v>
      </c>
      <c r="AA23" s="59" t="str">
        <f>VLOOKUP(Z23, $AT$23:$AU$58, 2, FALSE)</f>
        <v>0</v>
      </c>
      <c r="AB23" s="44"/>
      <c r="AC23" s="43">
        <v>0</v>
      </c>
      <c r="AD23" s="65" t="s">
        <v>110</v>
      </c>
      <c r="AE23" s="59" t="str">
        <f>VLOOKUP(AD23, $AW$23:$AX$43, 2, FALSE)</f>
        <v>0</v>
      </c>
      <c r="AF23" s="65" t="s">
        <v>110</v>
      </c>
      <c r="AG23" s="59">
        <f>VLOOKUP(AF23, $AZ$23:$BA$27, 2, FALSE)</f>
        <v>0</v>
      </c>
      <c r="AH23" s="65" t="s">
        <v>110</v>
      </c>
      <c r="AI23" s="59">
        <f>VLOOKUP(AH23, $AZ$23:$BA$27, 2, FALSE)</f>
        <v>0</v>
      </c>
      <c r="AJ23" s="4"/>
      <c r="AK23" s="9" t="s">
        <v>110</v>
      </c>
      <c r="AL23" s="29" t="s">
        <v>134</v>
      </c>
      <c r="AM23"/>
      <c r="AN23" s="19" t="s">
        <v>110</v>
      </c>
      <c r="AO23" s="30">
        <v>0</v>
      </c>
      <c r="AP23"/>
      <c r="AQ23" s="9" t="s">
        <v>110</v>
      </c>
      <c r="AR23" s="9" t="s">
        <v>134</v>
      </c>
      <c r="AS23"/>
      <c r="AT23" s="9" t="s">
        <v>110</v>
      </c>
      <c r="AU23" s="9" t="s">
        <v>134</v>
      </c>
      <c r="AV23"/>
      <c r="AW23" s="9" t="s">
        <v>110</v>
      </c>
      <c r="AX23" s="9" t="s">
        <v>134</v>
      </c>
      <c r="AY23"/>
      <c r="AZ23" s="19" t="s">
        <v>110</v>
      </c>
      <c r="BA23" s="20">
        <v>0</v>
      </c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</row>
    <row r="24" spans="1:100" s="2" customFormat="1">
      <c r="A24" s="11">
        <v>21</v>
      </c>
      <c r="B24" s="69" t="str">
        <f>IF(OR(H24="",H24&gt;=19),"No","Yes")</f>
        <v>Yes</v>
      </c>
      <c r="C24" s="48" t="str">
        <f>IF(OR(H24="",H24&gt;=17),"No","Yes")</f>
        <v>Yes</v>
      </c>
      <c r="D24" s="48" t="str">
        <f>IF(OR(H24=13, H24=14), "Yes", "No")</f>
        <v>No</v>
      </c>
      <c r="E24" s="48" t="str">
        <f>IF(OR(H24="",H24&gt;=13),"No","Yes")</f>
        <v>Yes</v>
      </c>
      <c r="F24" s="49" t="s">
        <v>230</v>
      </c>
      <c r="G24" s="50" t="s">
        <v>231</v>
      </c>
      <c r="H24" s="77">
        <f>DATEDIF(G24, DATE(2026,4,12), "Y")</f>
        <v>11</v>
      </c>
      <c r="I24" s="95">
        <f>IF(Table32[[#This Row],[Under 13?]]="Yes",
     1 + COUNTIFS(Table32[Under 13?],"Yes",Table32[Top 4 Total],"&gt;"&amp;Table32[[#This Row],[Top 4 Total]]),
     ""
)</f>
        <v>10</v>
      </c>
      <c r="J24" s="95" t="str">
        <f>IF(Table32[[#This Row],[Under 15?]]="Yes",
     1 + COUNTIFS(Table32[Under 15?],"Yes",Table32[Top 4 Total],"&gt;"&amp;Table32[[#This Row],[Top 4 Total]]),
     ""
)</f>
        <v/>
      </c>
      <c r="K24" s="95">
        <f>IF(Table32[[#This Row],[Under 17?]]="Yes",
     1 + COUNTIFS(Table32[Under 17?],"Yes",Table32[Top 4 Total],"&gt;"&amp;Table32[[#This Row],[Top 4 Total]]),
     ""
)</f>
        <v>21</v>
      </c>
      <c r="L24" s="95">
        <f>IF(Table32[[#This Row],[Under 19?]]="Yes",
     1 + COUNTIFS(Table32[Under 19?],"Yes",Table32[Top 4 Total],"&gt;"&amp;Table32[[#This Row],[Top 4 Total]]),
     ""
)</f>
        <v>23</v>
      </c>
      <c r="M24" s="52" cm="1">
        <f t="array" ref="M24">SUM(LARGE((O24,Q24,S24,U24,W24,Y24,AA24,AC24,AE24,AG24,AI24),{1,2,3,4}))</f>
        <v>5</v>
      </c>
      <c r="N24" s="60" t="s">
        <v>110</v>
      </c>
      <c r="O24" s="59">
        <f>VLOOKUP(N24, $AN$23:$AO$27, 2, FALSE)</f>
        <v>0</v>
      </c>
      <c r="P24" s="65" t="s">
        <v>110</v>
      </c>
      <c r="Q24" s="59" t="str">
        <f>VLOOKUP(P24, $AK$23:$AL$43, 2, FALSE)</f>
        <v>0</v>
      </c>
      <c r="R24" s="65" t="s">
        <v>177</v>
      </c>
      <c r="S24" s="59">
        <f>VLOOKUP(R24, $AK$23:$AL$43, 2, FALSE)</f>
        <v>5</v>
      </c>
      <c r="T24" s="65" t="s">
        <v>110</v>
      </c>
      <c r="U24" s="59" t="str">
        <f>VLOOKUP(T24, $AQ$23:$AR$53, 2, FALSE)</f>
        <v>0</v>
      </c>
      <c r="V24" s="65" t="s">
        <v>110</v>
      </c>
      <c r="W24" s="59">
        <f>VLOOKUP(V24, $AN$23:$AO$27, 2, FALSE)</f>
        <v>0</v>
      </c>
      <c r="X24" s="65" t="s">
        <v>110</v>
      </c>
      <c r="Y24" s="59" t="str">
        <f>VLOOKUP(X24, $AQ$23:$AR$53, 2, FALSE)</f>
        <v>0</v>
      </c>
      <c r="Z24" s="65" t="s">
        <v>110</v>
      </c>
      <c r="AA24" s="59" t="str">
        <f>VLOOKUP(Z24, $AT$23:$AU$58, 2, FALSE)</f>
        <v>0</v>
      </c>
      <c r="AB24" s="44"/>
      <c r="AC24" s="43">
        <v>0</v>
      </c>
      <c r="AD24" s="65" t="s">
        <v>110</v>
      </c>
      <c r="AE24" s="59" t="str">
        <f>VLOOKUP(AD24, $AW$23:$AX$43, 2, FALSE)</f>
        <v>0</v>
      </c>
      <c r="AF24" s="65" t="s">
        <v>110</v>
      </c>
      <c r="AG24" s="59">
        <f>VLOOKUP(AF24, $AZ$23:$BA$27, 2, FALSE)</f>
        <v>0</v>
      </c>
      <c r="AH24" s="65" t="s">
        <v>110</v>
      </c>
      <c r="AI24" s="59">
        <f>VLOOKUP(AH24, $AZ$23:$BA$27, 2, FALSE)</f>
        <v>0</v>
      </c>
      <c r="AJ24" s="4"/>
      <c r="AK24" s="42" t="s">
        <v>177</v>
      </c>
      <c r="AL24" s="42">
        <v>5</v>
      </c>
      <c r="AM24"/>
      <c r="AN24" s="21" t="s">
        <v>135</v>
      </c>
      <c r="AO24" s="22">
        <v>400</v>
      </c>
      <c r="AP24"/>
      <c r="AQ24" s="42" t="s">
        <v>232</v>
      </c>
      <c r="AR24" s="42">
        <v>10</v>
      </c>
      <c r="AS24"/>
      <c r="AT24" s="42" t="s">
        <v>233</v>
      </c>
      <c r="AU24" s="42">
        <v>10</v>
      </c>
      <c r="AV24"/>
      <c r="AW24" s="42" t="s">
        <v>177</v>
      </c>
      <c r="AX24" s="42">
        <v>15</v>
      </c>
      <c r="AY24"/>
      <c r="AZ24" s="21" t="s">
        <v>135</v>
      </c>
      <c r="BA24" s="38">
        <v>300</v>
      </c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</row>
    <row r="25" spans="1:100" s="2" customFormat="1">
      <c r="A25" s="11">
        <v>22</v>
      </c>
      <c r="B25" s="69" t="str">
        <f>IF(OR(H25="",H25&gt;=19),"No","Yes")</f>
        <v>Yes</v>
      </c>
      <c r="C25" s="48" t="str">
        <f>IF(OR(H25="",H25&gt;=17),"No","Yes")</f>
        <v>No</v>
      </c>
      <c r="D25" s="48" t="str">
        <f>IF(OR(H25=13, H25=14), "Yes", "No")</f>
        <v>No</v>
      </c>
      <c r="E25" s="48" t="str">
        <f>IF(OR(H25="",H25&gt;=13),"No","Yes")</f>
        <v>No</v>
      </c>
      <c r="F25" s="49" t="s">
        <v>234</v>
      </c>
      <c r="G25" s="50" t="s">
        <v>235</v>
      </c>
      <c r="H25" s="77">
        <f>DATEDIF(G25, DATE(2026,5,10), "Y")</f>
        <v>17</v>
      </c>
      <c r="I25" s="95" t="str">
        <f>IF(Table32[[#This Row],[Under 13?]]="Yes",
     1 + COUNTIFS(Table32[Under 13?],"Yes",Table32[Top 4 Total],"&gt;"&amp;Table32[[#This Row],[Top 4 Total]]),
     ""
)</f>
        <v/>
      </c>
      <c r="J25" s="95" t="str">
        <f>IF(Table32[[#This Row],[Under 15?]]="Yes",
     1 + COUNTIFS(Table32[Under 15?],"Yes",Table32[Top 4 Total],"&gt;"&amp;Table32[[#This Row],[Top 4 Total]]),
     ""
)</f>
        <v/>
      </c>
      <c r="K25" s="95" t="str">
        <f>IF(Table32[[#This Row],[Under 17?]]="Yes",
     1 + COUNTIFS(Table32[Under 17?],"Yes",Table32[Top 4 Total],"&gt;"&amp;Table32[[#This Row],[Top 4 Total]]),
     ""
)</f>
        <v/>
      </c>
      <c r="L25" s="95">
        <f>IF(Table32[[#This Row],[Under 19?]]="Yes",
     1 + COUNTIFS(Table32[Under 19?],"Yes",Table32[Top 4 Total],"&gt;"&amp;Table32[[#This Row],[Top 4 Total]]),
     ""
)</f>
        <v>3</v>
      </c>
      <c r="M25" s="52" cm="1">
        <f t="array" ref="M25">SUM(LARGE((O25,Q25,S25,U25,W25,Y25,AA25,AC25,AE25,AG25,AI25),{1,2,3,4}))</f>
        <v>1075</v>
      </c>
      <c r="N25" s="60" t="s">
        <v>110</v>
      </c>
      <c r="O25" s="59">
        <f>VLOOKUP(N25, $AN$23:$AO$27, 2, FALSE)</f>
        <v>0</v>
      </c>
      <c r="P25" s="65" t="s">
        <v>236</v>
      </c>
      <c r="Q25" s="59">
        <f>VLOOKUP(P25, $AK$23:$AL$43, 2, FALSE)</f>
        <v>300</v>
      </c>
      <c r="R25" s="65" t="s">
        <v>193</v>
      </c>
      <c r="S25" s="59">
        <f>VLOOKUP(R25, $AK$23:$AL$43, 2, FALSE)</f>
        <v>400</v>
      </c>
      <c r="T25" s="65" t="s">
        <v>110</v>
      </c>
      <c r="U25" s="59" t="str">
        <f>VLOOKUP(T25, $AQ$23:$AR$53, 2, FALSE)</f>
        <v>0</v>
      </c>
      <c r="V25" s="65" t="s">
        <v>110</v>
      </c>
      <c r="W25" s="59">
        <f>VLOOKUP(V25, $AN$23:$AO$27, 2, FALSE)</f>
        <v>0</v>
      </c>
      <c r="X25" s="65" t="s">
        <v>202</v>
      </c>
      <c r="Y25" s="59">
        <f>VLOOKUP(X25, $AQ$23:$AR$53, 2, FALSE)</f>
        <v>225</v>
      </c>
      <c r="Z25" s="65" t="s">
        <v>196</v>
      </c>
      <c r="AA25" s="59">
        <f>VLOOKUP(Z25, $AT$23:$AU$58, 2, FALSE)</f>
        <v>150</v>
      </c>
      <c r="AB25" s="44"/>
      <c r="AC25" s="43">
        <v>0</v>
      </c>
      <c r="AD25" s="65" t="s">
        <v>110</v>
      </c>
      <c r="AE25" s="59" t="str">
        <f>VLOOKUP(AD25, $AW$23:$AX$43, 2, FALSE)</f>
        <v>0</v>
      </c>
      <c r="AF25" s="65" t="s">
        <v>110</v>
      </c>
      <c r="AG25" s="59">
        <f>VLOOKUP(AF25, $AZ$23:$BA$27, 2, FALSE)</f>
        <v>0</v>
      </c>
      <c r="AH25" s="65" t="s">
        <v>110</v>
      </c>
      <c r="AI25" s="59">
        <f>VLOOKUP(AH25, $AZ$23:$BA$27, 2, FALSE)</f>
        <v>0</v>
      </c>
      <c r="AJ25" s="4"/>
      <c r="AK25" s="9" t="s">
        <v>205</v>
      </c>
      <c r="AL25" s="9">
        <v>15</v>
      </c>
      <c r="AM25"/>
      <c r="AN25" s="23" t="s">
        <v>138</v>
      </c>
      <c r="AO25" s="24">
        <v>600</v>
      </c>
      <c r="AP25"/>
      <c r="AQ25" s="9" t="s">
        <v>173</v>
      </c>
      <c r="AR25" s="9">
        <v>20</v>
      </c>
      <c r="AS25"/>
      <c r="AT25" s="9" t="s">
        <v>237</v>
      </c>
      <c r="AU25" s="9">
        <v>30</v>
      </c>
      <c r="AV25"/>
      <c r="AW25" s="9" t="s">
        <v>205</v>
      </c>
      <c r="AX25" s="9">
        <v>30</v>
      </c>
      <c r="AY25"/>
      <c r="AZ25" s="23" t="s">
        <v>138</v>
      </c>
      <c r="BA25" s="24">
        <v>600</v>
      </c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</row>
    <row r="26" spans="1:100" s="2" customFormat="1">
      <c r="A26" s="11">
        <v>23</v>
      </c>
      <c r="B26" s="69" t="str">
        <f>IF(OR(H26="",H26&gt;=19),"No","Yes")</f>
        <v>Yes</v>
      </c>
      <c r="C26" s="48" t="str">
        <f>IF(OR(H26="",H26&gt;=17),"No","Yes")</f>
        <v>Yes</v>
      </c>
      <c r="D26" s="48" t="str">
        <f>IF(OR(H26=13, H26=14), "Yes", "No")</f>
        <v>No</v>
      </c>
      <c r="E26" s="48" t="str">
        <f>IF(OR(H26="",H26&gt;=13),"No","Yes")</f>
        <v>Yes</v>
      </c>
      <c r="F26" s="49" t="s">
        <v>238</v>
      </c>
      <c r="G26" s="50" t="s">
        <v>239</v>
      </c>
      <c r="H26" s="77">
        <f>DATEDIF(G26, DATE(2026,4,12), "Y")</f>
        <v>11</v>
      </c>
      <c r="I26" s="95">
        <f>IF(Table32[[#This Row],[Under 13?]]="Yes",
     1 + COUNTIFS(Table32[Under 13?],"Yes",Table32[Top 4 Total],"&gt;"&amp;Table32[[#This Row],[Top 4 Total]]),
     ""
)</f>
        <v>4</v>
      </c>
      <c r="J26" s="95" t="str">
        <f>IF(Table32[[#This Row],[Under 15?]]="Yes",
     1 + COUNTIFS(Table32[Under 15?],"Yes",Table32[Top 4 Total],"&gt;"&amp;Table32[[#This Row],[Top 4 Total]]),
     ""
)</f>
        <v/>
      </c>
      <c r="K26" s="95">
        <f>IF(Table32[[#This Row],[Under 17?]]="Yes",
     1 + COUNTIFS(Table32[Under 17?],"Yes",Table32[Top 4 Total],"&gt;"&amp;Table32[[#This Row],[Top 4 Total]]),
     ""
)</f>
        <v>14</v>
      </c>
      <c r="L26" s="95">
        <f>IF(Table32[[#This Row],[Under 19?]]="Yes",
     1 + COUNTIFS(Table32[Under 19?],"Yes",Table32[Top 4 Total],"&gt;"&amp;Table32[[#This Row],[Top 4 Total]]),
     ""
)</f>
        <v>16</v>
      </c>
      <c r="M26" s="52" cm="1">
        <f t="array" ref="M26">SUM(LARGE((O26,Q26,S26,U26,W26,Y26,AA26,AC26,AE26,AG26,AI26),{1,2,3,4}))</f>
        <v>65</v>
      </c>
      <c r="N26" s="60" t="s">
        <v>110</v>
      </c>
      <c r="O26" s="59">
        <f>VLOOKUP(N26, $AN$23:$AO$27, 2, FALSE)</f>
        <v>0</v>
      </c>
      <c r="P26" s="65" t="s">
        <v>110</v>
      </c>
      <c r="Q26" s="59" t="str">
        <f>VLOOKUP(P26, $AK$23:$AL$43, 2, FALSE)</f>
        <v>0</v>
      </c>
      <c r="R26" s="65" t="s">
        <v>205</v>
      </c>
      <c r="S26" s="59">
        <f>VLOOKUP(R26, $AK$23:$AL$43, 2, FALSE)</f>
        <v>15</v>
      </c>
      <c r="T26" s="65" t="s">
        <v>110</v>
      </c>
      <c r="U26" s="59" t="str">
        <f>VLOOKUP(T26, $AQ$23:$AR$53, 2, FALSE)</f>
        <v>0</v>
      </c>
      <c r="V26" s="65" t="s">
        <v>110</v>
      </c>
      <c r="W26" s="59">
        <f>VLOOKUP(V26, $AN$23:$AO$27, 2, FALSE)</f>
        <v>0</v>
      </c>
      <c r="X26" s="65" t="s">
        <v>240</v>
      </c>
      <c r="Y26" s="59">
        <f>VLOOKUP(X26, $AQ$23:$AR$53, 2, FALSE)</f>
        <v>50</v>
      </c>
      <c r="Z26" s="65" t="s">
        <v>110</v>
      </c>
      <c r="AA26" s="59" t="str">
        <f>VLOOKUP(Z26, $AT$23:$AU$58, 2, FALSE)</f>
        <v>0</v>
      </c>
      <c r="AB26" s="44"/>
      <c r="AC26" s="43">
        <v>0</v>
      </c>
      <c r="AD26" s="65" t="s">
        <v>110</v>
      </c>
      <c r="AE26" s="59" t="str">
        <f>VLOOKUP(AD26, $AW$23:$AX$43, 2, FALSE)</f>
        <v>0</v>
      </c>
      <c r="AF26" s="65" t="s">
        <v>110</v>
      </c>
      <c r="AG26" s="59">
        <f>VLOOKUP(AF26, $AZ$23:$BA$27, 2, FALSE)</f>
        <v>0</v>
      </c>
      <c r="AH26" s="65" t="s">
        <v>110</v>
      </c>
      <c r="AI26" s="59">
        <f>VLOOKUP(AH26, $AZ$23:$BA$27, 2, FALSE)</f>
        <v>0</v>
      </c>
      <c r="AJ26" s="4"/>
      <c r="AK26" s="9" t="s">
        <v>210</v>
      </c>
      <c r="AL26" s="9">
        <v>25</v>
      </c>
      <c r="AM26"/>
      <c r="AN26" s="21" t="s">
        <v>142</v>
      </c>
      <c r="AO26" s="22">
        <v>800</v>
      </c>
      <c r="AP26"/>
      <c r="AQ26" s="9" t="s">
        <v>241</v>
      </c>
      <c r="AR26" s="9">
        <v>40</v>
      </c>
      <c r="AS26"/>
      <c r="AT26" s="9" t="s">
        <v>232</v>
      </c>
      <c r="AU26" s="9">
        <v>75</v>
      </c>
      <c r="AV26"/>
      <c r="AW26" s="9" t="s">
        <v>210</v>
      </c>
      <c r="AX26" s="9">
        <v>50</v>
      </c>
      <c r="AY26"/>
      <c r="AZ26" s="21" t="s">
        <v>142</v>
      </c>
      <c r="BA26" s="22">
        <v>900</v>
      </c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</row>
    <row r="27" spans="1:100" s="2" customFormat="1">
      <c r="A27" s="11">
        <v>24</v>
      </c>
      <c r="B27" s="69" t="str">
        <f>IF(OR(H27="",H27&gt;=19),"No","Yes")</f>
        <v>Yes</v>
      </c>
      <c r="C27" s="48" t="str">
        <f>IF(OR(H27="",H27&gt;=17),"No","Yes")</f>
        <v>Yes</v>
      </c>
      <c r="D27" s="48" t="str">
        <f>IF(OR(H27=13, H27=14), "Yes", "No")</f>
        <v>Yes</v>
      </c>
      <c r="E27" s="48" t="str">
        <f>IF(OR(H27="",H27&gt;=13),"No","Yes")</f>
        <v>No</v>
      </c>
      <c r="F27" s="51" t="s">
        <v>242</v>
      </c>
      <c r="G27" s="53">
        <v>40756</v>
      </c>
      <c r="H27" s="77">
        <f>DATEDIF(G27, DATE(2026,4,12), "Y")</f>
        <v>14</v>
      </c>
      <c r="I27" s="96" t="str">
        <f>IF(Table32[[#This Row],[Under 13?]]="Yes",
     1 + COUNTIFS(Table32[Under 13?],"Yes",Table32[Top 4 Total],"&gt;"&amp;Table32[[#This Row],[Top 4 Total]]),
     ""
)</f>
        <v/>
      </c>
      <c r="J27" s="96">
        <f>IF(Table32[[#This Row],[Under 15?]]="Yes",
     1 + COUNTIFS(Table32[Under 15?],"Yes",Table32[Top 4 Total],"&gt;"&amp;Table32[[#This Row],[Top 4 Total]]),
     ""
)</f>
        <v>5</v>
      </c>
      <c r="K27" s="96">
        <f>IF(Table32[[#This Row],[Under 17?]]="Yes",
     1 + COUNTIFS(Table32[Under 17?],"Yes",Table32[Top 4 Total],"&gt;"&amp;Table32[[#This Row],[Top 4 Total]]),
     ""
)</f>
        <v>12</v>
      </c>
      <c r="L27" s="96">
        <f>IF(Table32[[#This Row],[Under 19?]]="Yes",
     1 + COUNTIFS(Table32[Under 19?],"Yes",Table32[Top 4 Total],"&gt;"&amp;Table32[[#This Row],[Top 4 Total]]),
     ""
)</f>
        <v>14</v>
      </c>
      <c r="M27" s="52" cm="1">
        <f t="array" ref="M27">SUM(LARGE((O27,Q27,S27,U27,W27,Y27,AA27,AC27,AE27,AG27,AI27),{1,2,3,4}))</f>
        <v>75</v>
      </c>
      <c r="N27" s="60" t="s">
        <v>110</v>
      </c>
      <c r="O27" s="59">
        <f>VLOOKUP(N27, $AN$23:$AO$27, 2, FALSE)</f>
        <v>0</v>
      </c>
      <c r="P27" s="65" t="s">
        <v>110</v>
      </c>
      <c r="Q27" s="59" t="str">
        <f>VLOOKUP(P27, $AK$23:$AL$43, 2, FALSE)</f>
        <v>0</v>
      </c>
      <c r="R27" s="65" t="s">
        <v>110</v>
      </c>
      <c r="S27" s="59" t="str">
        <f>VLOOKUP(R27, $AK$23:$AL$43, 2, FALSE)</f>
        <v>0</v>
      </c>
      <c r="T27" s="65" t="s">
        <v>110</v>
      </c>
      <c r="U27" s="59" t="str">
        <f>VLOOKUP(T27, $AQ$23:$AR$53, 2, FALSE)</f>
        <v>0</v>
      </c>
      <c r="V27" s="65" t="s">
        <v>110</v>
      </c>
      <c r="W27" s="59">
        <f>VLOOKUP(V27, $AN$23:$AO$27, 2, FALSE)</f>
        <v>0</v>
      </c>
      <c r="X27" s="65" t="s">
        <v>179</v>
      </c>
      <c r="Y27" s="59">
        <f>VLOOKUP(X27, $AQ$23:$AR$53, 2, FALSE)</f>
        <v>75</v>
      </c>
      <c r="Z27" s="65" t="s">
        <v>110</v>
      </c>
      <c r="AA27" s="59" t="str">
        <f>VLOOKUP(Z27, $AT$23:$AU$58, 2, FALSE)</f>
        <v>0</v>
      </c>
      <c r="AB27" s="44"/>
      <c r="AC27" s="43">
        <v>0</v>
      </c>
      <c r="AD27" s="65" t="s">
        <v>110</v>
      </c>
      <c r="AE27" s="59" t="str">
        <f>VLOOKUP(AD27, $AW$23:$AX$43, 2, FALSE)</f>
        <v>0</v>
      </c>
      <c r="AF27" s="65" t="s">
        <v>110</v>
      </c>
      <c r="AG27" s="59">
        <f>VLOOKUP(AF27, $AZ$23:$BA$27, 2, FALSE)</f>
        <v>0</v>
      </c>
      <c r="AH27" s="65" t="s">
        <v>110</v>
      </c>
      <c r="AI27" s="59">
        <f>VLOOKUP(AH27, $AZ$23:$BA$27, 2, FALSE)</f>
        <v>0</v>
      </c>
      <c r="AJ27" s="4"/>
      <c r="AK27" s="9" t="s">
        <v>187</v>
      </c>
      <c r="AL27" s="9">
        <v>50</v>
      </c>
      <c r="AM27"/>
      <c r="AN27" s="23" t="s">
        <v>144</v>
      </c>
      <c r="AO27" s="24">
        <v>1000</v>
      </c>
      <c r="AP27"/>
      <c r="AQ27" s="9" t="s">
        <v>240</v>
      </c>
      <c r="AR27" s="9">
        <v>50</v>
      </c>
      <c r="AS27"/>
      <c r="AT27" s="9" t="s">
        <v>173</v>
      </c>
      <c r="AU27" s="9">
        <v>100</v>
      </c>
      <c r="AV27"/>
      <c r="AW27" s="9" t="s">
        <v>187</v>
      </c>
      <c r="AX27" s="9">
        <v>85</v>
      </c>
      <c r="AY27"/>
      <c r="AZ27" s="23" t="s">
        <v>144</v>
      </c>
      <c r="BA27" s="24">
        <v>1200</v>
      </c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</row>
    <row r="28" spans="1:100" s="2" customFormat="1">
      <c r="A28" s="11">
        <v>25</v>
      </c>
      <c r="B28" s="69" t="str">
        <f>IF(OR(H28="",H28&gt;=19),"No","Yes")</f>
        <v>Yes</v>
      </c>
      <c r="C28" s="48" t="str">
        <f>IF(OR(H28="",H28&gt;=17),"No","Yes")</f>
        <v>Yes</v>
      </c>
      <c r="D28" s="48" t="str">
        <f>IF(OR(H28=13, H28=14), "Yes", "No")</f>
        <v>Yes</v>
      </c>
      <c r="E28" s="48" t="str">
        <f>IF(OR(H28="",H28&gt;=13),"No","Yes")</f>
        <v>No</v>
      </c>
      <c r="F28" s="51" t="s">
        <v>243</v>
      </c>
      <c r="G28" s="51" t="s">
        <v>244</v>
      </c>
      <c r="H28" s="77">
        <f>DATEDIF(G28, DATE(2026,4,12), "Y")</f>
        <v>14</v>
      </c>
      <c r="I28" s="102" t="str">
        <f>IF(Table32[[#This Row],[Under 13?]]="Yes",
     1 + COUNTIFS(Table32[Under 13?],"Yes",Table32[Top 4 Total],"&gt;"&amp;Table32[[#This Row],[Top 4 Total]]),
     ""
)</f>
        <v/>
      </c>
      <c r="J28" s="102">
        <f>IF(Table32[[#This Row],[Under 15?]]="Yes",
     1 + COUNTIFS(Table32[Under 15?],"Yes",Table32[Top 4 Total],"&gt;"&amp;Table32[[#This Row],[Top 4 Total]]),
     ""
)</f>
        <v>4</v>
      </c>
      <c r="K28" s="102">
        <f>IF(Table32[[#This Row],[Under 17?]]="Yes",
     1 + COUNTIFS(Table32[Under 17?],"Yes",Table32[Top 4 Total],"&gt;"&amp;Table32[[#This Row],[Top 4 Total]]),
     ""
)</f>
        <v>10</v>
      </c>
      <c r="L28" s="102">
        <f>IF(Table32[[#This Row],[Under 19?]]="Yes",
     1 + COUNTIFS(Table32[Under 19?],"Yes",Table32[Top 4 Total],"&gt;"&amp;Table32[[#This Row],[Top 4 Total]]),
     ""
)</f>
        <v>12</v>
      </c>
      <c r="M28" s="52" cm="1">
        <f t="array" ref="M28">SUM(LARGE((O28,Q28,S28,U28,W28,Y28,AA28,AC28,AE28,AG28,AI28),{1,2,3,4}))</f>
        <v>100</v>
      </c>
      <c r="N28" s="60" t="s">
        <v>110</v>
      </c>
      <c r="O28" s="59">
        <f>VLOOKUP(N28, $AN$23:$AO$27, 2, FALSE)</f>
        <v>0</v>
      </c>
      <c r="P28" s="65" t="s">
        <v>190</v>
      </c>
      <c r="Q28" s="59">
        <f>VLOOKUP(P28, $AK$23:$AL$43, 2, FALSE)</f>
        <v>50</v>
      </c>
      <c r="R28" s="65" t="s">
        <v>190</v>
      </c>
      <c r="S28" s="59">
        <f>VLOOKUP(R28, $AK$23:$AL$43, 2, FALSE)</f>
        <v>50</v>
      </c>
      <c r="T28" s="65" t="s">
        <v>110</v>
      </c>
      <c r="U28" s="59" t="str">
        <f>VLOOKUP(T28, $AQ$23:$AR$53, 2, FALSE)</f>
        <v>0</v>
      </c>
      <c r="V28" s="65" t="s">
        <v>110</v>
      </c>
      <c r="W28" s="59">
        <f>VLOOKUP(V28, $AN$23:$AO$27, 2, FALSE)</f>
        <v>0</v>
      </c>
      <c r="X28" s="65" t="s">
        <v>110</v>
      </c>
      <c r="Y28" s="59" t="str">
        <f>VLOOKUP(X28, $AQ$23:$AR$53, 2, FALSE)</f>
        <v>0</v>
      </c>
      <c r="Z28" s="65" t="s">
        <v>110</v>
      </c>
      <c r="AA28" s="59" t="str">
        <f>VLOOKUP(Z28, $AT$23:$AU$58, 2, FALSE)</f>
        <v>0</v>
      </c>
      <c r="AB28" s="44"/>
      <c r="AC28" s="43">
        <v>0</v>
      </c>
      <c r="AD28" s="65" t="s">
        <v>110</v>
      </c>
      <c r="AE28" s="59" t="str">
        <f>VLOOKUP(AD28, $AW$23:$AX$43, 2, FALSE)</f>
        <v>0</v>
      </c>
      <c r="AF28" s="65" t="s">
        <v>110</v>
      </c>
      <c r="AG28" s="59">
        <f>VLOOKUP(AF28, $AZ$23:$BA$27, 2, FALSE)</f>
        <v>0</v>
      </c>
      <c r="AH28" s="65" t="s">
        <v>110</v>
      </c>
      <c r="AI28" s="59">
        <f>VLOOKUP(AH28, $AZ$23:$BA$27, 2, FALSE)</f>
        <v>0</v>
      </c>
      <c r="AJ28" s="4"/>
      <c r="AK28" s="9" t="s">
        <v>198</v>
      </c>
      <c r="AL28" s="9">
        <v>75</v>
      </c>
      <c r="AM28"/>
      <c r="AN28"/>
      <c r="AO28"/>
      <c r="AP28"/>
      <c r="AQ28" s="9" t="s">
        <v>245</v>
      </c>
      <c r="AR28" s="9">
        <v>60</v>
      </c>
      <c r="AS28"/>
      <c r="AT28" s="9" t="s">
        <v>246</v>
      </c>
      <c r="AU28" s="9">
        <v>175</v>
      </c>
      <c r="AV28"/>
      <c r="AW28" s="9" t="s">
        <v>198</v>
      </c>
      <c r="AX28" s="9">
        <v>115</v>
      </c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</row>
    <row r="29" spans="1:100" s="2" customFormat="1">
      <c r="A29" s="11">
        <v>26</v>
      </c>
      <c r="B29" s="69" t="str">
        <f>IF(OR(H29="",H29&gt;=19),"No","Yes")</f>
        <v>Yes</v>
      </c>
      <c r="C29" s="48" t="str">
        <f>IF(OR(H29="",H29&gt;=17),"No","Yes")</f>
        <v>Yes</v>
      </c>
      <c r="D29" s="48" t="str">
        <f>IF(OR(H29=13, H29=14), "Yes", "No")</f>
        <v>Yes</v>
      </c>
      <c r="E29" s="48" t="str">
        <f>IF(OR(H29="",H29&gt;=13),"No","Yes")</f>
        <v>No</v>
      </c>
      <c r="F29" s="51" t="s">
        <v>247</v>
      </c>
      <c r="G29" s="51" t="s">
        <v>248</v>
      </c>
      <c r="H29" s="77">
        <f>DATEDIF(G29, DATE(2026,4,12), "Y")</f>
        <v>13</v>
      </c>
      <c r="I29" s="102" t="str">
        <f>IF(Table32[[#This Row],[Under 13?]]="Yes",
     1 + COUNTIFS(Table32[Under 13?],"Yes",Table32[Top 4 Total],"&gt;"&amp;Table32[[#This Row],[Top 4 Total]]),
     ""
)</f>
        <v/>
      </c>
      <c r="J29" s="102">
        <f>IF(Table32[[#This Row],[Under 15?]]="Yes",
     1 + COUNTIFS(Table32[Under 15?],"Yes",Table32[Top 4 Total],"&gt;"&amp;Table32[[#This Row],[Top 4 Total]]),
     ""
)</f>
        <v>3</v>
      </c>
      <c r="K29" s="102">
        <f>IF(Table32[[#This Row],[Under 17?]]="Yes",
     1 + COUNTIFS(Table32[Under 17?],"Yes",Table32[Top 4 Total],"&gt;"&amp;Table32[[#This Row],[Top 4 Total]]),
     ""
)</f>
        <v>5</v>
      </c>
      <c r="L29" s="102">
        <f>IF(Table32[[#This Row],[Under 19?]]="Yes",
     1 + COUNTIFS(Table32[Under 19?],"Yes",Table32[Top 4 Total],"&gt;"&amp;Table32[[#This Row],[Top 4 Total]]),
     ""
)</f>
        <v>7</v>
      </c>
      <c r="M29" s="52" cm="1">
        <f t="array" ref="M29">SUM(LARGE((O29,Q29,S29,U29,W29,Y29,AA29,AC29,AE29,AG29,AI29),{1,2,3,4}))</f>
        <v>250</v>
      </c>
      <c r="N29" s="60" t="s">
        <v>110</v>
      </c>
      <c r="O29" s="59">
        <f>VLOOKUP(N29, $AN$23:$AO$27, 2, FALSE)</f>
        <v>0</v>
      </c>
      <c r="P29" s="65" t="s">
        <v>249</v>
      </c>
      <c r="Q29" s="59">
        <f>VLOOKUP(P29, $AK$23:$AL$43, 2, FALSE)</f>
        <v>125</v>
      </c>
      <c r="R29" s="65" t="s">
        <v>249</v>
      </c>
      <c r="S29" s="59">
        <f>VLOOKUP(R29, $AK$23:$AL$43, 2, FALSE)</f>
        <v>125</v>
      </c>
      <c r="T29" s="65" t="s">
        <v>110</v>
      </c>
      <c r="U29" s="59" t="str">
        <f>VLOOKUP(T29, $AQ$23:$AR$53, 2, FALSE)</f>
        <v>0</v>
      </c>
      <c r="V29" s="65" t="s">
        <v>110</v>
      </c>
      <c r="W29" s="59">
        <f>VLOOKUP(V29, $AN$23:$AO$27, 2, FALSE)</f>
        <v>0</v>
      </c>
      <c r="X29" s="65" t="s">
        <v>110</v>
      </c>
      <c r="Y29" s="59" t="str">
        <f>VLOOKUP(X29, $AQ$23:$AR$53, 2, FALSE)</f>
        <v>0</v>
      </c>
      <c r="Z29" s="65" t="s">
        <v>110</v>
      </c>
      <c r="AA29" s="59" t="str">
        <f>VLOOKUP(Z29, $AT$23:$AU$58, 2, FALSE)</f>
        <v>0</v>
      </c>
      <c r="AB29" s="44"/>
      <c r="AC29" s="43">
        <v>0</v>
      </c>
      <c r="AD29" s="65" t="s">
        <v>110</v>
      </c>
      <c r="AE29" s="59" t="str">
        <f>VLOOKUP(AD29, $AW$23:$AX$43, 2, FALSE)</f>
        <v>0</v>
      </c>
      <c r="AF29" s="65" t="s">
        <v>110</v>
      </c>
      <c r="AG29" s="59">
        <f>VLOOKUP(AF29, $AZ$23:$BA$27, 2, FALSE)</f>
        <v>0</v>
      </c>
      <c r="AH29" s="65" t="s">
        <v>110</v>
      </c>
      <c r="AI29" s="59">
        <f>VLOOKUP(AH29, $AZ$23:$BA$27, 2, FALSE)</f>
        <v>0</v>
      </c>
      <c r="AJ29" s="4"/>
      <c r="AK29" s="9" t="s">
        <v>190</v>
      </c>
      <c r="AL29" s="9">
        <v>50</v>
      </c>
      <c r="AM29"/>
      <c r="AN29"/>
      <c r="AO29"/>
      <c r="AP29"/>
      <c r="AQ29" s="9" t="s">
        <v>250</v>
      </c>
      <c r="AR29" s="9">
        <v>75</v>
      </c>
      <c r="AS29"/>
      <c r="AT29" s="9" t="s">
        <v>245</v>
      </c>
      <c r="AU29" s="9">
        <v>225</v>
      </c>
      <c r="AV29"/>
      <c r="AW29" s="9" t="s">
        <v>190</v>
      </c>
      <c r="AX29" s="9">
        <v>75</v>
      </c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</row>
    <row r="30" spans="1:100" s="2" customFormat="1">
      <c r="A30" s="11">
        <v>27</v>
      </c>
      <c r="B30" s="69" t="str">
        <f>IF(OR(H30="",H30&gt;=19),"No","Yes")</f>
        <v>Yes</v>
      </c>
      <c r="C30" s="48" t="str">
        <f>IF(OR(H30="",H30&gt;=17),"No","Yes")</f>
        <v>Yes</v>
      </c>
      <c r="D30" s="48" t="str">
        <f>IF(OR(H30=13, H30=14), "Yes", "No")</f>
        <v>No</v>
      </c>
      <c r="E30" s="48" t="str">
        <f>IF(OR(H30="",H30&gt;=13),"No","Yes")</f>
        <v>Yes</v>
      </c>
      <c r="F30" s="51" t="s">
        <v>251</v>
      </c>
      <c r="G30" s="53">
        <v>42505</v>
      </c>
      <c r="H30" s="77">
        <f>DATEDIF(G30, DATE(2026,4,12), "Y")</f>
        <v>9</v>
      </c>
      <c r="I30" s="96">
        <f>IF(Table32[[#This Row],[Under 13?]]="Yes",
     1 + COUNTIFS(Table32[Under 13?],"Yes",Table32[Top 4 Total],"&gt;"&amp;Table32[[#This Row],[Top 4 Total]]),
     ""
)</f>
        <v>5</v>
      </c>
      <c r="J30" s="96" t="str">
        <f>IF(Table32[[#This Row],[Under 15?]]="Yes",
     1 + COUNTIFS(Table32[Under 15?],"Yes",Table32[Top 4 Total],"&gt;"&amp;Table32[[#This Row],[Top 4 Total]]),
     ""
)</f>
        <v/>
      </c>
      <c r="K30" s="96">
        <f>IF(Table32[[#This Row],[Under 17?]]="Yes",
     1 + COUNTIFS(Table32[Under 17?],"Yes",Table32[Top 4 Total],"&gt;"&amp;Table32[[#This Row],[Top 4 Total]]),
     ""
)</f>
        <v>16</v>
      </c>
      <c r="L30" s="96">
        <f>IF(Table32[[#This Row],[Under 19?]]="Yes",
     1 + COUNTIFS(Table32[Under 19?],"Yes",Table32[Top 4 Total],"&gt;"&amp;Table32[[#This Row],[Top 4 Total]]),
     ""
)</f>
        <v>18</v>
      </c>
      <c r="M30" s="52" cm="1">
        <f t="array" ref="M30">SUM(LARGE((O30,Q30,S30,U30,W30,Y30,AA30,AC30,AE30,AG30,AI30),{1,2,3,4}))</f>
        <v>20</v>
      </c>
      <c r="N30" s="60" t="s">
        <v>110</v>
      </c>
      <c r="O30" s="59">
        <f>VLOOKUP(N30, $AN$23:$AO$27, 2, FALSE)</f>
        <v>0</v>
      </c>
      <c r="P30" s="65" t="s">
        <v>110</v>
      </c>
      <c r="Q30" s="59" t="str">
        <f>VLOOKUP(P30, $AK$23:$AL$43, 2, FALSE)</f>
        <v>0</v>
      </c>
      <c r="R30" s="65" t="s">
        <v>110</v>
      </c>
      <c r="S30" s="59" t="str">
        <f>VLOOKUP(R30, $AK$23:$AL$43, 2, FALSE)</f>
        <v>0</v>
      </c>
      <c r="T30" s="65" t="s">
        <v>110</v>
      </c>
      <c r="U30" s="59" t="str">
        <f>VLOOKUP(T30, $AQ$23:$AR$53, 2, FALSE)</f>
        <v>0</v>
      </c>
      <c r="V30" s="65" t="s">
        <v>110</v>
      </c>
      <c r="W30" s="59">
        <f>VLOOKUP(V30, $AN$23:$AO$27, 2, FALSE)</f>
        <v>0</v>
      </c>
      <c r="X30" s="65" t="s">
        <v>173</v>
      </c>
      <c r="Y30" s="59">
        <f>VLOOKUP(X30, $AQ$23:$AR$53, 2, FALSE)</f>
        <v>20</v>
      </c>
      <c r="Z30" s="65" t="s">
        <v>110</v>
      </c>
      <c r="AA30" s="59" t="str">
        <f>VLOOKUP(Z30, $AT$23:$AU$58, 2, FALSE)</f>
        <v>0</v>
      </c>
      <c r="AB30" s="44"/>
      <c r="AC30" s="43">
        <v>0</v>
      </c>
      <c r="AD30" s="65" t="s">
        <v>110</v>
      </c>
      <c r="AE30" s="59" t="str">
        <f>VLOOKUP(AD30, $AW$23:$AX$43, 2, FALSE)</f>
        <v>0</v>
      </c>
      <c r="AF30" s="65" t="s">
        <v>110</v>
      </c>
      <c r="AG30" s="59">
        <f>VLOOKUP(AF30, $AZ$23:$BA$27, 2, FALSE)</f>
        <v>0</v>
      </c>
      <c r="AH30" s="65" t="s">
        <v>110</v>
      </c>
      <c r="AI30" s="59">
        <f>VLOOKUP(AH30, $AZ$23:$BA$27, 2, FALSE)</f>
        <v>0</v>
      </c>
      <c r="AJ30" s="4"/>
      <c r="AK30" s="9" t="s">
        <v>211</v>
      </c>
      <c r="AL30" s="9">
        <v>75</v>
      </c>
      <c r="AM30"/>
      <c r="AN30"/>
      <c r="AO30"/>
      <c r="AP30"/>
      <c r="AQ30" s="9" t="s">
        <v>199</v>
      </c>
      <c r="AR30" s="9">
        <v>20</v>
      </c>
      <c r="AS30"/>
      <c r="AT30" s="9" t="s">
        <v>250</v>
      </c>
      <c r="AU30" s="9">
        <v>300</v>
      </c>
      <c r="AV30"/>
      <c r="AW30" s="9" t="s">
        <v>211</v>
      </c>
      <c r="AX30" s="9">
        <v>100</v>
      </c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</row>
    <row r="31" spans="1:100" s="2" customFormat="1">
      <c r="A31" s="11">
        <v>28</v>
      </c>
      <c r="B31" s="69" t="str">
        <f>IF(OR(H31="",H31&gt;=19),"No","Yes")</f>
        <v>No</v>
      </c>
      <c r="C31" s="48" t="str">
        <f>IF(OR(H31="",H31&gt;=17),"No","Yes")</f>
        <v>No</v>
      </c>
      <c r="D31" s="48" t="str">
        <f>IF(OR(H31=13, H31=14), "Yes", "No")</f>
        <v>No</v>
      </c>
      <c r="E31" s="48" t="str">
        <f>IF(OR(H31="",H31&gt;=13),"No","Yes")</f>
        <v>No</v>
      </c>
      <c r="F31" s="51"/>
      <c r="G31" s="53"/>
      <c r="H31" s="54" t="str">
        <f>IF(F31="","",VLOOKUP(F31,#REF!,4,FALSE))</f>
        <v/>
      </c>
      <c r="I31" s="96" t="str">
        <f>IF(Table32[[#This Row],[Under 13?]]="Yes",
     1 + COUNTIFS(Table32[Under 13?],"Yes",Table32[Top 4 Total],"&gt;"&amp;Table32[[#This Row],[Top 4 Total]]),
     ""
)</f>
        <v/>
      </c>
      <c r="J31" s="96" t="str">
        <f>IF(Table32[[#This Row],[Under 15?]]="Yes",
     1 + COUNTIFS(Table32[Under 15?],"Yes",Table32[Top 4 Total],"&gt;"&amp;Table32[[#This Row],[Top 4 Total]]),
     ""
)</f>
        <v/>
      </c>
      <c r="K31" s="96" t="str">
        <f>IF(Table32[[#This Row],[Under 17?]]="Yes",
     1 + COUNTIFS(Table32[Under 17?],"Yes",Table32[Top 4 Total],"&gt;"&amp;Table32[[#This Row],[Top 4 Total]]),
     ""
)</f>
        <v/>
      </c>
      <c r="L31" s="96" t="str">
        <f>IF(Table32[[#This Row],[Under 19?]]="Yes",
     1 + COUNTIFS(Table32[Under 19?],"Yes",Table32[Top 4 Total],"&gt;"&amp;Table32[[#This Row],[Top 4 Total]]),
     ""
)</f>
        <v/>
      </c>
      <c r="M31" s="52" cm="1">
        <f t="array" ref="M31">SUM(LARGE((O31,Q31,S31,U31,W31,Y31,AA31,AC31,AE31,AG31,AI31),{1,2,3,4}))</f>
        <v>0</v>
      </c>
      <c r="N31" s="60" t="s">
        <v>110</v>
      </c>
      <c r="O31" s="59">
        <f>VLOOKUP(N31, $AN$23:$AO$27, 2, FALSE)</f>
        <v>0</v>
      </c>
      <c r="P31" s="65" t="s">
        <v>110</v>
      </c>
      <c r="Q31" s="59" t="str">
        <f>VLOOKUP(P31, $AK$23:$AL$43, 2, FALSE)</f>
        <v>0</v>
      </c>
      <c r="R31" s="65" t="s">
        <v>110</v>
      </c>
      <c r="S31" s="59" t="str">
        <f>VLOOKUP(R31, $AK$23:$AL$43, 2, FALSE)</f>
        <v>0</v>
      </c>
      <c r="T31" s="65" t="s">
        <v>110</v>
      </c>
      <c r="U31" s="59" t="str">
        <f>VLOOKUP(T31, $AQ$23:$AR$53, 2, FALSE)</f>
        <v>0</v>
      </c>
      <c r="V31" s="65" t="s">
        <v>110</v>
      </c>
      <c r="W31" s="59">
        <f>VLOOKUP(V31, $AN$23:$AO$27, 2, FALSE)</f>
        <v>0</v>
      </c>
      <c r="X31" s="65" t="s">
        <v>110</v>
      </c>
      <c r="Y31" s="59" t="str">
        <f>VLOOKUP(X31, $AQ$23:$AR$53, 2, FALSE)</f>
        <v>0</v>
      </c>
      <c r="Z31" s="65" t="s">
        <v>110</v>
      </c>
      <c r="AA31" s="59" t="str">
        <f>VLOOKUP(Z31, $AT$23:$AU$58, 2, FALSE)</f>
        <v>0</v>
      </c>
      <c r="AB31" s="44"/>
      <c r="AC31" s="43">
        <v>0</v>
      </c>
      <c r="AD31" s="65" t="s">
        <v>110</v>
      </c>
      <c r="AE31" s="59" t="str">
        <f>VLOOKUP(AD31, $AW$23:$AX$43, 2, FALSE)</f>
        <v>0</v>
      </c>
      <c r="AF31" s="65" t="s">
        <v>110</v>
      </c>
      <c r="AG31" s="59">
        <f>VLOOKUP(AF31, $AZ$23:$BA$27, 2, FALSE)</f>
        <v>0</v>
      </c>
      <c r="AH31" s="65" t="s">
        <v>110</v>
      </c>
      <c r="AI31" s="59">
        <f>VLOOKUP(AH31, $AZ$23:$BA$27, 2, FALSE)</f>
        <v>0</v>
      </c>
      <c r="AJ31" s="4"/>
      <c r="AK31" s="9" t="s">
        <v>188</v>
      </c>
      <c r="AL31" s="9">
        <v>100</v>
      </c>
      <c r="AM31"/>
      <c r="AN31" s="5"/>
      <c r="AO31" s="11"/>
      <c r="AP31"/>
      <c r="AQ31" s="9" t="s">
        <v>177</v>
      </c>
      <c r="AR31" s="9">
        <v>40</v>
      </c>
      <c r="AS31"/>
      <c r="AT31" s="9" t="s">
        <v>252</v>
      </c>
      <c r="AU31" s="9">
        <v>20</v>
      </c>
      <c r="AV31"/>
      <c r="AW31" s="9" t="s">
        <v>188</v>
      </c>
      <c r="AX31" s="9">
        <v>125</v>
      </c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</row>
    <row r="32" spans="1:100" s="2" customFormat="1">
      <c r="A32" s="11">
        <v>29</v>
      </c>
      <c r="B32" s="69" t="str">
        <f>IF(OR(H32="",H32&gt;=19),"No","Yes")</f>
        <v>No</v>
      </c>
      <c r="C32" s="48" t="str">
        <f>IF(OR(H32="",H32&gt;=17),"No","Yes")</f>
        <v>No</v>
      </c>
      <c r="D32" s="48" t="str">
        <f>IF(OR(H32=13, H32=14), "Yes", "No")</f>
        <v>No</v>
      </c>
      <c r="E32" s="48" t="str">
        <f>IF(OR(H32="",H32&gt;=13),"No","Yes")</f>
        <v>No</v>
      </c>
      <c r="F32" s="51"/>
      <c r="G32" s="53"/>
      <c r="H32" s="54" t="str">
        <f>IF(F32="","",VLOOKUP(F32,#REF!,4,FALSE))</f>
        <v/>
      </c>
      <c r="I32" s="96" t="str">
        <f>IF(Table32[[#This Row],[Under 13?]]="Yes",
     1 + COUNTIFS(Table32[Under 13?],"Yes",Table32[Top 4 Total],"&gt;"&amp;Table32[[#This Row],[Top 4 Total]]),
     ""
)</f>
        <v/>
      </c>
      <c r="J32" s="96" t="str">
        <f>IF(Table32[[#This Row],[Under 15?]]="Yes",
     1 + COUNTIFS(Table32[Under 15?],"Yes",Table32[Top 4 Total],"&gt;"&amp;Table32[[#This Row],[Top 4 Total]]),
     ""
)</f>
        <v/>
      </c>
      <c r="K32" s="96" t="str">
        <f>IF(Table32[[#This Row],[Under 17?]]="Yes",
     1 + COUNTIFS(Table32[Under 17?],"Yes",Table32[Top 4 Total],"&gt;"&amp;Table32[[#This Row],[Top 4 Total]]),
     ""
)</f>
        <v/>
      </c>
      <c r="L32" s="96" t="str">
        <f>IF(Table32[[#This Row],[Under 19?]]="Yes",
     1 + COUNTIFS(Table32[Under 19?],"Yes",Table32[Top 4 Total],"&gt;"&amp;Table32[[#This Row],[Top 4 Total]]),
     ""
)</f>
        <v/>
      </c>
      <c r="M32" s="52" cm="1">
        <f t="array" ref="M32">SUM(LARGE((O32,Q32,S32,U32,W32,Y32,AA32,AC32,AE32,AG32,AI32),{1,2,3,4}))</f>
        <v>0</v>
      </c>
      <c r="N32" s="60" t="s">
        <v>110</v>
      </c>
      <c r="O32" s="59">
        <f>VLOOKUP(N32, $AN$23:$AO$27, 2, FALSE)</f>
        <v>0</v>
      </c>
      <c r="P32" s="65" t="s">
        <v>110</v>
      </c>
      <c r="Q32" s="59" t="str">
        <f>VLOOKUP(P32, $AK$23:$AL$43, 2, FALSE)</f>
        <v>0</v>
      </c>
      <c r="R32" s="65" t="s">
        <v>110</v>
      </c>
      <c r="S32" s="59" t="str">
        <f>VLOOKUP(R32, $AK$23:$AL$43, 2, FALSE)</f>
        <v>0</v>
      </c>
      <c r="T32" s="65" t="s">
        <v>110</v>
      </c>
      <c r="U32" s="59" t="str">
        <f>VLOOKUP(T32, $AQ$23:$AR$53, 2, FALSE)</f>
        <v>0</v>
      </c>
      <c r="V32" s="65" t="s">
        <v>110</v>
      </c>
      <c r="W32" s="59">
        <f>VLOOKUP(V32, $AN$23:$AO$27, 2, FALSE)</f>
        <v>0</v>
      </c>
      <c r="X32" s="65" t="s">
        <v>110</v>
      </c>
      <c r="Y32" s="59" t="str">
        <f>VLOOKUP(X32, $AQ$23:$AR$53, 2, FALSE)</f>
        <v>0</v>
      </c>
      <c r="Z32" s="65" t="s">
        <v>110</v>
      </c>
      <c r="AA32" s="59" t="str">
        <f>VLOOKUP(Z32, $AT$23:$AU$58, 2, FALSE)</f>
        <v>0</v>
      </c>
      <c r="AB32" s="44"/>
      <c r="AC32" s="43">
        <v>0</v>
      </c>
      <c r="AD32" s="65" t="s">
        <v>110</v>
      </c>
      <c r="AE32" s="59" t="str">
        <f>VLOOKUP(AD32, $AW$23:$AX$43, 2, FALSE)</f>
        <v>0</v>
      </c>
      <c r="AF32" s="65" t="s">
        <v>110</v>
      </c>
      <c r="AG32" s="59">
        <f>VLOOKUP(AF32, $AZ$23:$BA$27, 2, FALSE)</f>
        <v>0</v>
      </c>
      <c r="AH32" s="65" t="s">
        <v>110</v>
      </c>
      <c r="AI32" s="59">
        <f>VLOOKUP(AH32, $AZ$23:$BA$27, 2, FALSE)</f>
        <v>0</v>
      </c>
      <c r="AJ32" s="4"/>
      <c r="AK32" s="9" t="s">
        <v>176</v>
      </c>
      <c r="AL32" s="9">
        <v>125</v>
      </c>
      <c r="AM32"/>
      <c r="AN32" s="9"/>
      <c r="AO32" s="9"/>
      <c r="AP32"/>
      <c r="AQ32" s="9" t="s">
        <v>205</v>
      </c>
      <c r="AR32" s="9">
        <v>60</v>
      </c>
      <c r="AS32"/>
      <c r="AT32" s="9" t="s">
        <v>253</v>
      </c>
      <c r="AU32" s="9">
        <v>50</v>
      </c>
      <c r="AV32"/>
      <c r="AW32" s="9" t="s">
        <v>176</v>
      </c>
      <c r="AX32" s="9">
        <v>175</v>
      </c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</row>
    <row r="33" spans="1:100" s="2" customFormat="1">
      <c r="A33" s="11">
        <v>30</v>
      </c>
      <c r="B33" s="69" t="str">
        <f>IF(OR(H33="",H33&gt;=19),"No","Yes")</f>
        <v>No</v>
      </c>
      <c r="C33" s="48" t="str">
        <f>IF(OR(H33="",H33&gt;=17),"No","Yes")</f>
        <v>No</v>
      </c>
      <c r="D33" s="48" t="str">
        <f>IF(OR(H33=13, H33=14), "Yes", "No")</f>
        <v>No</v>
      </c>
      <c r="E33" s="48" t="str">
        <f>IF(OR(H33="",H33&gt;=13),"No","Yes")</f>
        <v>No</v>
      </c>
      <c r="F33" s="51"/>
      <c r="G33" s="53"/>
      <c r="H33" s="54" t="str">
        <f>IF(F33="","",VLOOKUP(F33,#REF!,4,FALSE))</f>
        <v/>
      </c>
      <c r="I33" s="96" t="str">
        <f>IF(Table32[[#This Row],[Under 13?]]="Yes",
     1 + COUNTIFS(Table32[Under 13?],"Yes",Table32[Top 4 Total],"&gt;"&amp;Table32[[#This Row],[Top 4 Total]]),
     ""
)</f>
        <v/>
      </c>
      <c r="J33" s="96" t="str">
        <f>IF(Table32[[#This Row],[Under 15?]]="Yes",
     1 + COUNTIFS(Table32[Under 15?],"Yes",Table32[Top 4 Total],"&gt;"&amp;Table32[[#This Row],[Top 4 Total]]),
     ""
)</f>
        <v/>
      </c>
      <c r="K33" s="96" t="str">
        <f>IF(Table32[[#This Row],[Under 17?]]="Yes",
     1 + COUNTIFS(Table32[Under 17?],"Yes",Table32[Top 4 Total],"&gt;"&amp;Table32[[#This Row],[Top 4 Total]]),
     ""
)</f>
        <v/>
      </c>
      <c r="L33" s="96" t="str">
        <f>IF(Table32[[#This Row],[Under 19?]]="Yes",
     1 + COUNTIFS(Table32[Under 19?],"Yes",Table32[Top 4 Total],"&gt;"&amp;Table32[[#This Row],[Top 4 Total]]),
     ""
)</f>
        <v/>
      </c>
      <c r="M33" s="52" cm="1">
        <f t="array" ref="M33">SUM(LARGE((O33,Q33,S33,U33,W33,Y33,AA33,AC33,AE33,AG33,AI33),{1,2,3,4}))</f>
        <v>0</v>
      </c>
      <c r="N33" s="60" t="s">
        <v>110</v>
      </c>
      <c r="O33" s="59">
        <f>VLOOKUP(N33, $AN$23:$AO$27, 2, FALSE)</f>
        <v>0</v>
      </c>
      <c r="P33" s="65" t="s">
        <v>110</v>
      </c>
      <c r="Q33" s="59" t="str">
        <f>VLOOKUP(P33, $AK$23:$AL$43, 2, FALSE)</f>
        <v>0</v>
      </c>
      <c r="R33" s="65" t="s">
        <v>110</v>
      </c>
      <c r="S33" s="59" t="str">
        <f>VLOOKUP(R33, $AK$23:$AL$43, 2, FALSE)</f>
        <v>0</v>
      </c>
      <c r="T33" s="65" t="s">
        <v>110</v>
      </c>
      <c r="U33" s="59" t="str">
        <f>VLOOKUP(T33, $AQ$23:$AR$53, 2, FALSE)</f>
        <v>0</v>
      </c>
      <c r="V33" s="65" t="s">
        <v>110</v>
      </c>
      <c r="W33" s="59">
        <f>VLOOKUP(V33, $AN$23:$AO$27, 2, FALSE)</f>
        <v>0</v>
      </c>
      <c r="X33" s="65" t="s">
        <v>110</v>
      </c>
      <c r="Y33" s="59" t="str">
        <f>VLOOKUP(X33, $AQ$23:$AR$53, 2, FALSE)</f>
        <v>0</v>
      </c>
      <c r="Z33" s="65" t="s">
        <v>110</v>
      </c>
      <c r="AA33" s="59" t="str">
        <f>VLOOKUP(Z33, $AT$23:$AU$58, 2, FALSE)</f>
        <v>0</v>
      </c>
      <c r="AB33" s="44"/>
      <c r="AC33" s="43">
        <v>0</v>
      </c>
      <c r="AD33" s="65" t="s">
        <v>110</v>
      </c>
      <c r="AE33" s="59" t="str">
        <f>VLOOKUP(AD33, $AW$23:$AX$43, 2, FALSE)</f>
        <v>0</v>
      </c>
      <c r="AF33" s="65" t="s">
        <v>110</v>
      </c>
      <c r="AG33" s="59">
        <f>VLOOKUP(AF33, $AZ$23:$BA$27, 2, FALSE)</f>
        <v>0</v>
      </c>
      <c r="AH33" s="65" t="s">
        <v>110</v>
      </c>
      <c r="AI33" s="59">
        <f>VLOOKUP(AH33, $AZ$23:$BA$27, 2, FALSE)</f>
        <v>0</v>
      </c>
      <c r="AJ33" s="4"/>
      <c r="AK33" s="9" t="s">
        <v>216</v>
      </c>
      <c r="AL33" s="9">
        <v>150</v>
      </c>
      <c r="AM33"/>
      <c r="AN33" s="42"/>
      <c r="AO33" s="42"/>
      <c r="AP33"/>
      <c r="AQ33" s="9" t="s">
        <v>210</v>
      </c>
      <c r="AR33" s="9">
        <v>80</v>
      </c>
      <c r="AS33"/>
      <c r="AT33" s="9" t="s">
        <v>199</v>
      </c>
      <c r="AU33" s="9">
        <v>100</v>
      </c>
      <c r="AV33"/>
      <c r="AW33" s="9" t="s">
        <v>216</v>
      </c>
      <c r="AX33" s="9">
        <v>250</v>
      </c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</row>
    <row r="34" spans="1:100" s="2" customFormat="1">
      <c r="A34" s="11">
        <v>31</v>
      </c>
      <c r="B34" s="69" t="str">
        <f>IF(OR(H34="",H34&gt;=19),"No","Yes")</f>
        <v>No</v>
      </c>
      <c r="C34" s="48" t="str">
        <f>IF(OR(H34="",H34&gt;=17),"No","Yes")</f>
        <v>No</v>
      </c>
      <c r="D34" s="48" t="str">
        <f>IF(OR(H34=13, H34=14), "Yes", "No")</f>
        <v>No</v>
      </c>
      <c r="E34" s="48" t="str">
        <f>IF(OR(H34="",H34&gt;=13),"No","Yes")</f>
        <v>No</v>
      </c>
      <c r="F34" s="51"/>
      <c r="G34" s="53"/>
      <c r="H34" s="54" t="str">
        <f>IF(F34="","",VLOOKUP(F34,#REF!,4,FALSE))</f>
        <v/>
      </c>
      <c r="I34" s="96" t="str">
        <f>IF(Table32[[#This Row],[Under 13?]]="Yes",
     1 + COUNTIFS(Table32[Under 13?],"Yes",Table32[Top 4 Total],"&gt;"&amp;Table32[[#This Row],[Top 4 Total]]),
     ""
)</f>
        <v/>
      </c>
      <c r="J34" s="96" t="str">
        <f>IF(Table32[[#This Row],[Under 15?]]="Yes",
     1 + COUNTIFS(Table32[Under 15?],"Yes",Table32[Top 4 Total],"&gt;"&amp;Table32[[#This Row],[Top 4 Total]]),
     ""
)</f>
        <v/>
      </c>
      <c r="K34" s="96" t="str">
        <f>IF(Table32[[#This Row],[Under 17?]]="Yes",
     1 + COUNTIFS(Table32[Under 17?],"Yes",Table32[Top 4 Total],"&gt;"&amp;Table32[[#This Row],[Top 4 Total]]),
     ""
)</f>
        <v/>
      </c>
      <c r="L34" s="96" t="str">
        <f>IF(Table32[[#This Row],[Under 19?]]="Yes",
     1 + COUNTIFS(Table32[Under 19?],"Yes",Table32[Top 4 Total],"&gt;"&amp;Table32[[#This Row],[Top 4 Total]]),
     ""
)</f>
        <v/>
      </c>
      <c r="M34" s="52" cm="1">
        <f t="array" ref="M34">SUM(LARGE((O34,Q34,S34,U34,W34,Y34,AA34,AC34,AE34,AG34,AI34),{1,2,3,4}))</f>
        <v>0</v>
      </c>
      <c r="N34" s="60" t="s">
        <v>110</v>
      </c>
      <c r="O34" s="59">
        <f>VLOOKUP(N34, $AN$23:$AO$27, 2, FALSE)</f>
        <v>0</v>
      </c>
      <c r="P34" s="65" t="s">
        <v>110</v>
      </c>
      <c r="Q34" s="59" t="str">
        <f>VLOOKUP(P34, $AK$23:$AL$43, 2, FALSE)</f>
        <v>0</v>
      </c>
      <c r="R34" s="65" t="s">
        <v>110</v>
      </c>
      <c r="S34" s="59" t="str">
        <f>VLOOKUP(R34, $AK$23:$AL$43, 2, FALSE)</f>
        <v>0</v>
      </c>
      <c r="T34" s="65" t="s">
        <v>110</v>
      </c>
      <c r="U34" s="59" t="str">
        <f>VLOOKUP(T34, $AQ$23:$AR$53, 2, FALSE)</f>
        <v>0</v>
      </c>
      <c r="V34" s="65" t="s">
        <v>110</v>
      </c>
      <c r="W34" s="59">
        <f>VLOOKUP(V34, $AN$23:$AO$27, 2, FALSE)</f>
        <v>0</v>
      </c>
      <c r="X34" s="65" t="s">
        <v>110</v>
      </c>
      <c r="Y34" s="59" t="str">
        <f>VLOOKUP(X34, $AQ$23:$AR$53, 2, FALSE)</f>
        <v>0</v>
      </c>
      <c r="Z34" s="65" t="s">
        <v>110</v>
      </c>
      <c r="AA34" s="59" t="str">
        <f>VLOOKUP(Z34, $AT$23:$AU$58, 2, FALSE)</f>
        <v>0</v>
      </c>
      <c r="AB34" s="44"/>
      <c r="AC34" s="43">
        <v>0</v>
      </c>
      <c r="AD34" s="65" t="s">
        <v>110</v>
      </c>
      <c r="AE34" s="59" t="str">
        <f>VLOOKUP(AD34, $AW$23:$AX$43, 2, FALSE)</f>
        <v>0</v>
      </c>
      <c r="AF34" s="65" t="s">
        <v>110</v>
      </c>
      <c r="AG34" s="59">
        <f>VLOOKUP(AF34, $AZ$23:$BA$27, 2, FALSE)</f>
        <v>0</v>
      </c>
      <c r="AH34" s="65" t="s">
        <v>110</v>
      </c>
      <c r="AI34" s="59">
        <f>VLOOKUP(AH34, $AZ$23:$BA$27, 2, FALSE)</f>
        <v>0</v>
      </c>
      <c r="AJ34" s="4"/>
      <c r="AK34" s="9" t="s">
        <v>202</v>
      </c>
      <c r="AL34" s="9">
        <v>75</v>
      </c>
      <c r="AM34"/>
      <c r="AN34" s="9"/>
      <c r="AO34" s="9"/>
      <c r="AP34"/>
      <c r="AQ34" s="9" t="s">
        <v>187</v>
      </c>
      <c r="AR34" s="9">
        <v>120</v>
      </c>
      <c r="AS34"/>
      <c r="AT34" s="9" t="s">
        <v>177</v>
      </c>
      <c r="AU34" s="9">
        <v>200</v>
      </c>
      <c r="AV34"/>
      <c r="AW34" s="9" t="s">
        <v>202</v>
      </c>
      <c r="AX34" s="9">
        <v>100</v>
      </c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</row>
    <row r="35" spans="1:100" s="2" customFormat="1">
      <c r="A35" s="11">
        <v>32</v>
      </c>
      <c r="B35" s="69" t="str">
        <f>IF(OR(H35="",H35&gt;=19),"No","Yes")</f>
        <v>No</v>
      </c>
      <c r="C35" s="48" t="str">
        <f>IF(OR(H35="",H35&gt;=17),"No","Yes")</f>
        <v>No</v>
      </c>
      <c r="D35" s="48" t="str">
        <f>IF(OR(H35=13, H35=14), "Yes", "No")</f>
        <v>No</v>
      </c>
      <c r="E35" s="48" t="str">
        <f>IF(OR(H35="",H35&gt;=13),"No","Yes")</f>
        <v>No</v>
      </c>
      <c r="F35" s="51"/>
      <c r="G35" s="53"/>
      <c r="H35" s="54" t="str">
        <f>IF(F35="","",VLOOKUP(F35,#REF!,4,FALSE))</f>
        <v/>
      </c>
      <c r="I35" s="96" t="str">
        <f>IF(Table32[[#This Row],[Under 13?]]="Yes",
     1 + COUNTIFS(Table32[Under 13?],"Yes",Table32[Top 4 Total],"&gt;"&amp;Table32[[#This Row],[Top 4 Total]]),
     ""
)</f>
        <v/>
      </c>
      <c r="J35" s="96" t="str">
        <f>IF(Table32[[#This Row],[Under 15?]]="Yes",
     1 + COUNTIFS(Table32[Under 15?],"Yes",Table32[Top 4 Total],"&gt;"&amp;Table32[[#This Row],[Top 4 Total]]),
     ""
)</f>
        <v/>
      </c>
      <c r="K35" s="96" t="str">
        <f>IF(Table32[[#This Row],[Under 17?]]="Yes",
     1 + COUNTIFS(Table32[Under 17?],"Yes",Table32[Top 4 Total],"&gt;"&amp;Table32[[#This Row],[Top 4 Total]]),
     ""
)</f>
        <v/>
      </c>
      <c r="L35" s="96" t="str">
        <f>IF(Table32[[#This Row],[Under 19?]]="Yes",
     1 + COUNTIFS(Table32[Under 19?],"Yes",Table32[Top 4 Total],"&gt;"&amp;Table32[[#This Row],[Top 4 Total]]),
     ""
)</f>
        <v/>
      </c>
      <c r="M35" s="52" cm="1">
        <f t="array" ref="M35">SUM(LARGE((O35,Q35,S35,U35,W35,Y35,AA35,AC35,AE35,AG35,AI35),{1,2,3,4}))</f>
        <v>0</v>
      </c>
      <c r="N35" s="60" t="s">
        <v>110</v>
      </c>
      <c r="O35" s="59">
        <f>VLOOKUP(N35, $AN$23:$AO$27, 2, FALSE)</f>
        <v>0</v>
      </c>
      <c r="P35" s="65" t="s">
        <v>110</v>
      </c>
      <c r="Q35" s="59" t="str">
        <f>VLOOKUP(P35, $AK$23:$AL$43, 2, FALSE)</f>
        <v>0</v>
      </c>
      <c r="R35" s="65" t="s">
        <v>110</v>
      </c>
      <c r="S35" s="59" t="str">
        <f>VLOOKUP(R35, $AK$23:$AL$43, 2, FALSE)</f>
        <v>0</v>
      </c>
      <c r="T35" s="65" t="s">
        <v>110</v>
      </c>
      <c r="U35" s="59" t="str">
        <f>VLOOKUP(T35, $AQ$23:$AR$53, 2, FALSE)</f>
        <v>0</v>
      </c>
      <c r="V35" s="65" t="s">
        <v>110</v>
      </c>
      <c r="W35" s="59">
        <f>VLOOKUP(V35, $AN$23:$AO$27, 2, FALSE)</f>
        <v>0</v>
      </c>
      <c r="X35" s="65" t="s">
        <v>110</v>
      </c>
      <c r="Y35" s="59" t="str">
        <f>VLOOKUP(X35, $AQ$23:$AR$53, 2, FALSE)</f>
        <v>0</v>
      </c>
      <c r="Z35" s="65" t="s">
        <v>110</v>
      </c>
      <c r="AA35" s="59" t="str">
        <f>VLOOKUP(Z35, $AT$23:$AU$58, 2, FALSE)</f>
        <v>0</v>
      </c>
      <c r="AB35" s="44"/>
      <c r="AC35" s="43">
        <v>0</v>
      </c>
      <c r="AD35" s="65" t="s">
        <v>110</v>
      </c>
      <c r="AE35" s="59" t="str">
        <f>VLOOKUP(AD35, $AW$23:$AX$43, 2, FALSE)</f>
        <v>0</v>
      </c>
      <c r="AF35" s="65" t="s">
        <v>110</v>
      </c>
      <c r="AG35" s="59">
        <f>VLOOKUP(AF35, $AZ$23:$BA$27, 2, FALSE)</f>
        <v>0</v>
      </c>
      <c r="AH35" s="65" t="s">
        <v>110</v>
      </c>
      <c r="AI35" s="59">
        <f>VLOOKUP(AH35, $AZ$23:$BA$27, 2, FALSE)</f>
        <v>0</v>
      </c>
      <c r="AJ35" s="4"/>
      <c r="AK35" s="9" t="s">
        <v>249</v>
      </c>
      <c r="AL35" s="9">
        <v>125</v>
      </c>
      <c r="AM35"/>
      <c r="AN35" s="9"/>
      <c r="AO35" s="9"/>
      <c r="AP35"/>
      <c r="AQ35" s="9" t="s">
        <v>198</v>
      </c>
      <c r="AR35" s="9">
        <v>180</v>
      </c>
      <c r="AS35"/>
      <c r="AT35" s="9" t="s">
        <v>254</v>
      </c>
      <c r="AU35" s="9">
        <v>350</v>
      </c>
      <c r="AV35"/>
      <c r="AW35" s="9" t="s">
        <v>249</v>
      </c>
      <c r="AX35" s="9">
        <v>175</v>
      </c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</row>
    <row r="36" spans="1:100" s="2" customFormat="1">
      <c r="A36" s="11">
        <v>33</v>
      </c>
      <c r="B36" s="69" t="str">
        <f>IF(OR(H36="",H36&gt;=19),"No","Yes")</f>
        <v>No</v>
      </c>
      <c r="C36" s="48" t="str">
        <f>IF(OR(H36="",H36&gt;=17),"No","Yes")</f>
        <v>No</v>
      </c>
      <c r="D36" s="48" t="str">
        <f>IF(OR(H36=13, H36=14), "Yes", "No")</f>
        <v>No</v>
      </c>
      <c r="E36" s="48" t="str">
        <f>IF(OR(H36="",H36&gt;=13),"No","Yes")</f>
        <v>No</v>
      </c>
      <c r="F36" s="51"/>
      <c r="G36" s="53"/>
      <c r="H36" s="54" t="str">
        <f>IF(F36="","",VLOOKUP(F36,#REF!,4,FALSE))</f>
        <v/>
      </c>
      <c r="I36" s="96" t="str">
        <f>IF(Table32[[#This Row],[Under 13?]]="Yes",
     1 + COUNTIFS(Table32[Under 13?],"Yes",Table32[Top 4 Total],"&gt;"&amp;Table32[[#This Row],[Top 4 Total]]),
     ""
)</f>
        <v/>
      </c>
      <c r="J36" s="96" t="str">
        <f>IF(Table32[[#This Row],[Under 15?]]="Yes",
     1 + COUNTIFS(Table32[Under 15?],"Yes",Table32[Top 4 Total],"&gt;"&amp;Table32[[#This Row],[Top 4 Total]]),
     ""
)</f>
        <v/>
      </c>
      <c r="K36" s="96" t="str">
        <f>IF(Table32[[#This Row],[Under 17?]]="Yes",
     1 + COUNTIFS(Table32[Under 17?],"Yes",Table32[Top 4 Total],"&gt;"&amp;Table32[[#This Row],[Top 4 Total]]),
     ""
)</f>
        <v/>
      </c>
      <c r="L36" s="96" t="str">
        <f>IF(Table32[[#This Row],[Under 19?]]="Yes",
     1 + COUNTIFS(Table32[Under 19?],"Yes",Table32[Top 4 Total],"&gt;"&amp;Table32[[#This Row],[Top 4 Total]]),
     ""
)</f>
        <v/>
      </c>
      <c r="M36" s="52" cm="1">
        <f t="array" ref="M36">SUM(LARGE((O36,Q36,S36,U36,W36,Y36,AA36,AC36,AE36,AG36,AI36),{1,2,3,4}))</f>
        <v>0</v>
      </c>
      <c r="N36" s="60" t="s">
        <v>110</v>
      </c>
      <c r="O36" s="59">
        <f>VLOOKUP(N36, $AN$23:$AO$27, 2, FALSE)</f>
        <v>0</v>
      </c>
      <c r="P36" s="65" t="s">
        <v>110</v>
      </c>
      <c r="Q36" s="59" t="str">
        <f>VLOOKUP(P36, $AK$23:$AL$43, 2, FALSE)</f>
        <v>0</v>
      </c>
      <c r="R36" s="65" t="s">
        <v>110</v>
      </c>
      <c r="S36" s="59" t="str">
        <f>VLOOKUP(R36, $AK$23:$AL$43, 2, FALSE)</f>
        <v>0</v>
      </c>
      <c r="T36" s="65" t="s">
        <v>110</v>
      </c>
      <c r="U36" s="59" t="str">
        <f>VLOOKUP(T36, $AQ$23:$AR$53, 2, FALSE)</f>
        <v>0</v>
      </c>
      <c r="V36" s="65" t="s">
        <v>110</v>
      </c>
      <c r="W36" s="59">
        <f>VLOOKUP(V36, $AN$23:$AO$27, 2, FALSE)</f>
        <v>0</v>
      </c>
      <c r="X36" s="65" t="s">
        <v>110</v>
      </c>
      <c r="Y36" s="59" t="str">
        <f>VLOOKUP(X36, $AQ$23:$AR$53, 2, FALSE)</f>
        <v>0</v>
      </c>
      <c r="Z36" s="65" t="s">
        <v>110</v>
      </c>
      <c r="AA36" s="59" t="str">
        <f>VLOOKUP(Z36, $AT$23:$AU$58, 2, FALSE)</f>
        <v>0</v>
      </c>
      <c r="AB36" s="44"/>
      <c r="AC36" s="43">
        <v>0</v>
      </c>
      <c r="AD36" s="65" t="s">
        <v>110</v>
      </c>
      <c r="AE36" s="59" t="str">
        <f>VLOOKUP(AD36, $AW$23:$AX$43, 2, FALSE)</f>
        <v>0</v>
      </c>
      <c r="AF36" s="65" t="s">
        <v>110</v>
      </c>
      <c r="AG36" s="59">
        <f>VLOOKUP(AF36, $AZ$23:$BA$27, 2, FALSE)</f>
        <v>0</v>
      </c>
      <c r="AH36" s="65" t="s">
        <v>110</v>
      </c>
      <c r="AI36" s="59">
        <f>VLOOKUP(AH36, $AZ$23:$BA$27, 2, FALSE)</f>
        <v>0</v>
      </c>
      <c r="AJ36" s="4"/>
      <c r="AK36" s="9" t="s">
        <v>194</v>
      </c>
      <c r="AL36" s="9">
        <v>175</v>
      </c>
      <c r="AM36"/>
      <c r="AN36" s="9"/>
      <c r="AO36" s="9"/>
      <c r="AP36"/>
      <c r="AQ36" s="9" t="s">
        <v>179</v>
      </c>
      <c r="AR36" s="9">
        <v>75</v>
      </c>
      <c r="AS36"/>
      <c r="AT36" s="9" t="s">
        <v>187</v>
      </c>
      <c r="AU36" s="9">
        <v>450</v>
      </c>
      <c r="AV36"/>
      <c r="AW36" s="9" t="s">
        <v>194</v>
      </c>
      <c r="AX36" s="9">
        <v>275</v>
      </c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</row>
    <row r="37" spans="1:100" s="2" customFormat="1">
      <c r="A37" s="11">
        <v>34</v>
      </c>
      <c r="B37" s="69" t="str">
        <f>IF(OR(H37="",H37&gt;=19),"No","Yes")</f>
        <v>No</v>
      </c>
      <c r="C37" s="48" t="str">
        <f>IF(OR(H37="",H37&gt;=17),"No","Yes")</f>
        <v>No</v>
      </c>
      <c r="D37" s="48" t="str">
        <f>IF(OR(H37=13, H37=14), "Yes", "No")</f>
        <v>No</v>
      </c>
      <c r="E37" s="48" t="str">
        <f>IF(OR(H37="",H37&gt;=13),"No","Yes")</f>
        <v>No</v>
      </c>
      <c r="F37" s="51"/>
      <c r="G37" s="53"/>
      <c r="H37" s="54" t="str">
        <f>IF(F37="","",VLOOKUP(F37,#REF!,4,FALSE))</f>
        <v/>
      </c>
      <c r="I37" s="96" t="str">
        <f>IF(Table32[[#This Row],[Under 13?]]="Yes",
     1 + COUNTIFS(Table32[Under 13?],"Yes",Table32[Top 4 Total],"&gt;"&amp;Table32[[#This Row],[Top 4 Total]]),
     ""
)</f>
        <v/>
      </c>
      <c r="J37" s="96" t="str">
        <f>IF(Table32[[#This Row],[Under 15?]]="Yes",
     1 + COUNTIFS(Table32[Under 15?],"Yes",Table32[Top 4 Total],"&gt;"&amp;Table32[[#This Row],[Top 4 Total]]),
     ""
)</f>
        <v/>
      </c>
      <c r="K37" s="96" t="str">
        <f>IF(Table32[[#This Row],[Under 17?]]="Yes",
     1 + COUNTIFS(Table32[Under 17?],"Yes",Table32[Top 4 Total],"&gt;"&amp;Table32[[#This Row],[Top 4 Total]]),
     ""
)</f>
        <v/>
      </c>
      <c r="L37" s="96" t="str">
        <f>IF(Table32[[#This Row],[Under 19?]]="Yes",
     1 + COUNTIFS(Table32[Under 19?],"Yes",Table32[Top 4 Total],"&gt;"&amp;Table32[[#This Row],[Top 4 Total]]),
     ""
)</f>
        <v/>
      </c>
      <c r="M37" s="52" cm="1">
        <f t="array" ref="M37">SUM(LARGE((O37,Q37,S37,U37,W37,Y37,AA37,AC37,AE37,AG37,AI37),{1,2,3,4}))</f>
        <v>0</v>
      </c>
      <c r="N37" s="60" t="s">
        <v>110</v>
      </c>
      <c r="O37" s="59">
        <f>VLOOKUP(N37, $AN$23:$AO$27, 2, FALSE)</f>
        <v>0</v>
      </c>
      <c r="P37" s="65" t="s">
        <v>110</v>
      </c>
      <c r="Q37" s="59" t="str">
        <f>VLOOKUP(P37, $AK$23:$AL$43, 2, FALSE)</f>
        <v>0</v>
      </c>
      <c r="R37" s="65" t="s">
        <v>110</v>
      </c>
      <c r="S37" s="59" t="str">
        <f>VLOOKUP(R37, $AK$23:$AL$43, 2, FALSE)</f>
        <v>0</v>
      </c>
      <c r="T37" s="65" t="s">
        <v>110</v>
      </c>
      <c r="U37" s="59" t="str">
        <f>VLOOKUP(T37, $AQ$23:$AR$53, 2, FALSE)</f>
        <v>0</v>
      </c>
      <c r="V37" s="65" t="s">
        <v>110</v>
      </c>
      <c r="W37" s="59">
        <f>VLOOKUP(V37, $AN$23:$AO$27, 2, FALSE)</f>
        <v>0</v>
      </c>
      <c r="X37" s="65" t="s">
        <v>110</v>
      </c>
      <c r="Y37" s="59" t="str">
        <f>VLOOKUP(X37, $AQ$23:$AR$53, 2, FALSE)</f>
        <v>0</v>
      </c>
      <c r="Z37" s="65" t="s">
        <v>110</v>
      </c>
      <c r="AA37" s="59" t="str">
        <f>VLOOKUP(Z37, $AT$23:$AU$58, 2, FALSE)</f>
        <v>0</v>
      </c>
      <c r="AB37" s="44"/>
      <c r="AC37" s="43">
        <v>0</v>
      </c>
      <c r="AD37" s="65" t="s">
        <v>110</v>
      </c>
      <c r="AE37" s="59" t="str">
        <f>VLOOKUP(AD37, $AW$23:$AX$43, 2, FALSE)</f>
        <v>0</v>
      </c>
      <c r="AF37" s="65" t="s">
        <v>110</v>
      </c>
      <c r="AG37" s="59">
        <f>VLOOKUP(AF37, $AZ$23:$BA$27, 2, FALSE)</f>
        <v>0</v>
      </c>
      <c r="AH37" s="65" t="s">
        <v>110</v>
      </c>
      <c r="AI37" s="59">
        <f>VLOOKUP(AH37, $AZ$23:$BA$27, 2, FALSE)</f>
        <v>0</v>
      </c>
      <c r="AJ37" s="4"/>
      <c r="AK37" s="9" t="s">
        <v>255</v>
      </c>
      <c r="AL37" s="9">
        <v>225</v>
      </c>
      <c r="AM37"/>
      <c r="AN37" s="9"/>
      <c r="AO37" s="9"/>
      <c r="AP37"/>
      <c r="AQ37" s="9" t="s">
        <v>190</v>
      </c>
      <c r="AR37" s="9">
        <v>100</v>
      </c>
      <c r="AS37"/>
      <c r="AT37" s="9" t="s">
        <v>198</v>
      </c>
      <c r="AU37" s="9">
        <v>650</v>
      </c>
      <c r="AV37"/>
      <c r="AW37" s="9" t="s">
        <v>255</v>
      </c>
      <c r="AX37" s="9">
        <v>375</v>
      </c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</row>
    <row r="38" spans="1:100" s="2" customFormat="1">
      <c r="A38" s="11">
        <v>35</v>
      </c>
      <c r="B38" s="69" t="str">
        <f>IF(OR(H38="",H38&gt;=19),"No","Yes")</f>
        <v>No</v>
      </c>
      <c r="C38" s="48" t="str">
        <f>IF(OR(H38="",H38&gt;=17),"No","Yes")</f>
        <v>No</v>
      </c>
      <c r="D38" s="48" t="str">
        <f>IF(OR(H38=13, H38=14), "Yes", "No")</f>
        <v>No</v>
      </c>
      <c r="E38" s="48" t="str">
        <f>IF(OR(H38="",H38&gt;=13),"No","Yes")</f>
        <v>No</v>
      </c>
      <c r="F38" s="51"/>
      <c r="G38" s="53"/>
      <c r="H38" s="54" t="str">
        <f>IF(F38="","",VLOOKUP(F38,#REF!,4,FALSE))</f>
        <v/>
      </c>
      <c r="I38" s="96" t="str">
        <f>IF(Table32[[#This Row],[Under 13?]]="Yes",
     1 + COUNTIFS(Table32[Under 13?],"Yes",Table32[Top 4 Total],"&gt;"&amp;Table32[[#This Row],[Top 4 Total]]),
     ""
)</f>
        <v/>
      </c>
      <c r="J38" s="96" t="str">
        <f>IF(Table32[[#This Row],[Under 15?]]="Yes",
     1 + COUNTIFS(Table32[Under 15?],"Yes",Table32[Top 4 Total],"&gt;"&amp;Table32[[#This Row],[Top 4 Total]]),
     ""
)</f>
        <v/>
      </c>
      <c r="K38" s="96" t="str">
        <f>IF(Table32[[#This Row],[Under 17?]]="Yes",
     1 + COUNTIFS(Table32[Under 17?],"Yes",Table32[Top 4 Total],"&gt;"&amp;Table32[[#This Row],[Top 4 Total]]),
     ""
)</f>
        <v/>
      </c>
      <c r="L38" s="96" t="str">
        <f>IF(Table32[[#This Row],[Under 19?]]="Yes",
     1 + COUNTIFS(Table32[Under 19?],"Yes",Table32[Top 4 Total],"&gt;"&amp;Table32[[#This Row],[Top 4 Total]]),
     ""
)</f>
        <v/>
      </c>
      <c r="M38" s="52" cm="1">
        <f t="array" ref="M38">SUM(LARGE((O38,Q38,S38,U38,W38,Y38,AA38,AC38,AE38,AG38,AI38),{1,2,3,4}))</f>
        <v>0</v>
      </c>
      <c r="N38" s="60" t="s">
        <v>110</v>
      </c>
      <c r="O38" s="59">
        <f>VLOOKUP(N38, $AN$23:$AO$27, 2, FALSE)</f>
        <v>0</v>
      </c>
      <c r="P38" s="65" t="s">
        <v>110</v>
      </c>
      <c r="Q38" s="59" t="str">
        <f>VLOOKUP(P38, $AK$23:$AL$43, 2, FALSE)</f>
        <v>0</v>
      </c>
      <c r="R38" s="65" t="s">
        <v>110</v>
      </c>
      <c r="S38" s="59" t="str">
        <f>VLOOKUP(R38, $AK$23:$AL$43, 2, FALSE)</f>
        <v>0</v>
      </c>
      <c r="T38" s="65" t="s">
        <v>110</v>
      </c>
      <c r="U38" s="59" t="str">
        <f>VLOOKUP(T38, $AQ$23:$AR$53, 2, FALSE)</f>
        <v>0</v>
      </c>
      <c r="V38" s="65" t="s">
        <v>110</v>
      </c>
      <c r="W38" s="59">
        <f>VLOOKUP(V38, $AN$23:$AO$27, 2, FALSE)</f>
        <v>0</v>
      </c>
      <c r="X38" s="65" t="s">
        <v>110</v>
      </c>
      <c r="Y38" s="59" t="str">
        <f>VLOOKUP(X38, $AQ$23:$AR$53, 2, FALSE)</f>
        <v>0</v>
      </c>
      <c r="Z38" s="65" t="s">
        <v>110</v>
      </c>
      <c r="AA38" s="59" t="str">
        <f>VLOOKUP(Z38, $AT$23:$AU$58, 2, FALSE)</f>
        <v>0</v>
      </c>
      <c r="AB38" s="44"/>
      <c r="AC38" s="43">
        <v>0</v>
      </c>
      <c r="AD38" s="65" t="s">
        <v>110</v>
      </c>
      <c r="AE38" s="59" t="str">
        <f>VLOOKUP(AD38, $AW$23:$AX$43, 2, FALSE)</f>
        <v>0</v>
      </c>
      <c r="AF38" s="65" t="s">
        <v>110</v>
      </c>
      <c r="AG38" s="59">
        <f>VLOOKUP(AF38, $AZ$23:$BA$27, 2, FALSE)</f>
        <v>0</v>
      </c>
      <c r="AH38" s="65" t="s">
        <v>110</v>
      </c>
      <c r="AI38" s="59">
        <f>VLOOKUP(AH38, $AZ$23:$BA$27, 2, FALSE)</f>
        <v>0</v>
      </c>
      <c r="AJ38" s="4"/>
      <c r="AK38" s="9" t="s">
        <v>219</v>
      </c>
      <c r="AL38" s="9">
        <v>275</v>
      </c>
      <c r="AM38"/>
      <c r="AN38" s="9"/>
      <c r="AO38" s="9"/>
      <c r="AP38"/>
      <c r="AQ38" s="9" t="s">
        <v>211</v>
      </c>
      <c r="AR38" s="9">
        <v>150</v>
      </c>
      <c r="AS38"/>
      <c r="AT38" s="9" t="s">
        <v>256</v>
      </c>
      <c r="AU38" s="9">
        <v>50</v>
      </c>
      <c r="AV38"/>
      <c r="AW38" s="9" t="s">
        <v>219</v>
      </c>
      <c r="AX38" s="9">
        <v>475</v>
      </c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</row>
    <row r="39" spans="1:100" s="2" customFormat="1">
      <c r="A39" s="11">
        <v>36</v>
      </c>
      <c r="B39" s="69" t="str">
        <f>IF(OR(H39="",H39&gt;=19),"No","Yes")</f>
        <v>No</v>
      </c>
      <c r="C39" s="48" t="str">
        <f>IF(OR(H39="",H39&gt;=17),"No","Yes")</f>
        <v>No</v>
      </c>
      <c r="D39" s="48" t="str">
        <f>IF(OR(H39=13, H39=14), "Yes", "No")</f>
        <v>No</v>
      </c>
      <c r="E39" s="48" t="str">
        <f>IF(OR(H39="",H39&gt;=13),"No","Yes")</f>
        <v>No</v>
      </c>
      <c r="F39" s="51"/>
      <c r="G39" s="53"/>
      <c r="H39" s="54" t="str">
        <f>IF(F39="","",VLOOKUP(F39,#REF!,4,FALSE))</f>
        <v/>
      </c>
      <c r="I39" s="96" t="str">
        <f>IF(Table32[[#This Row],[Under 13?]]="Yes",
     1 + COUNTIFS(Table32[Under 13?],"Yes",Table32[Top 4 Total],"&gt;"&amp;Table32[[#This Row],[Top 4 Total]]),
     ""
)</f>
        <v/>
      </c>
      <c r="J39" s="96" t="str">
        <f>IF(Table32[[#This Row],[Under 15?]]="Yes",
     1 + COUNTIFS(Table32[Under 15?],"Yes",Table32[Top 4 Total],"&gt;"&amp;Table32[[#This Row],[Top 4 Total]]),
     ""
)</f>
        <v/>
      </c>
      <c r="K39" s="96" t="str">
        <f>IF(Table32[[#This Row],[Under 17?]]="Yes",
     1 + COUNTIFS(Table32[Under 17?],"Yes",Table32[Top 4 Total],"&gt;"&amp;Table32[[#This Row],[Top 4 Total]]),
     ""
)</f>
        <v/>
      </c>
      <c r="L39" s="96" t="str">
        <f>IF(Table32[[#This Row],[Under 19?]]="Yes",
     1 + COUNTIFS(Table32[Under 19?],"Yes",Table32[Top 4 Total],"&gt;"&amp;Table32[[#This Row],[Top 4 Total]]),
     ""
)</f>
        <v/>
      </c>
      <c r="M39" s="52" cm="1">
        <f t="array" ref="M39">SUM(LARGE((O39,Q39,S39,U39,W39,Y39,AA39,AC39,AE39,AG39,AI39),{1,2,3,4}))</f>
        <v>0</v>
      </c>
      <c r="N39" s="60" t="s">
        <v>110</v>
      </c>
      <c r="O39" s="59">
        <f>VLOOKUP(N39, $AN$23:$AO$27, 2, FALSE)</f>
        <v>0</v>
      </c>
      <c r="P39" s="65" t="s">
        <v>110</v>
      </c>
      <c r="Q39" s="59" t="str">
        <f>VLOOKUP(P39, $AK$23:$AL$43, 2, FALSE)</f>
        <v>0</v>
      </c>
      <c r="R39" s="65" t="s">
        <v>110</v>
      </c>
      <c r="S39" s="59" t="str">
        <f>VLOOKUP(R39, $AK$23:$AL$43, 2, FALSE)</f>
        <v>0</v>
      </c>
      <c r="T39" s="65" t="s">
        <v>110</v>
      </c>
      <c r="U39" s="59" t="str">
        <f>VLOOKUP(T39, $AQ$23:$AR$53, 2, FALSE)</f>
        <v>0</v>
      </c>
      <c r="V39" s="65" t="s">
        <v>110</v>
      </c>
      <c r="W39" s="59">
        <f>VLOOKUP(V39, $AN$23:$AO$27, 2, FALSE)</f>
        <v>0</v>
      </c>
      <c r="X39" s="65" t="s">
        <v>110</v>
      </c>
      <c r="Y39" s="59" t="str">
        <f>VLOOKUP(X39, $AQ$23:$AR$53, 2, FALSE)</f>
        <v>0</v>
      </c>
      <c r="Z39" s="65" t="s">
        <v>110</v>
      </c>
      <c r="AA39" s="59" t="str">
        <f>VLOOKUP(Z39, $AT$23:$AU$58, 2, FALSE)</f>
        <v>0</v>
      </c>
      <c r="AB39" s="44"/>
      <c r="AC39" s="43">
        <v>0</v>
      </c>
      <c r="AD39" s="65" t="s">
        <v>110</v>
      </c>
      <c r="AE39" s="59" t="str">
        <f>VLOOKUP(AD39, $AW$23:$AX$43, 2, FALSE)</f>
        <v>0</v>
      </c>
      <c r="AF39" s="65" t="s">
        <v>110</v>
      </c>
      <c r="AG39" s="59">
        <f>VLOOKUP(AF39, $AZ$23:$BA$27, 2, FALSE)</f>
        <v>0</v>
      </c>
      <c r="AH39" s="65" t="s">
        <v>110</v>
      </c>
      <c r="AI39" s="59">
        <f>VLOOKUP(AH39, $AZ$23:$BA$27, 2, FALSE)</f>
        <v>0</v>
      </c>
      <c r="AJ39" s="4"/>
      <c r="AK39" s="9" t="s">
        <v>183</v>
      </c>
      <c r="AL39" s="9">
        <v>100</v>
      </c>
      <c r="AM39"/>
      <c r="AN39" s="9"/>
      <c r="AO39" s="9"/>
      <c r="AP39"/>
      <c r="AQ39" s="9" t="s">
        <v>188</v>
      </c>
      <c r="AR39" s="9">
        <v>200</v>
      </c>
      <c r="AS39"/>
      <c r="AT39" s="9" t="s">
        <v>257</v>
      </c>
      <c r="AU39" s="9">
        <v>100</v>
      </c>
      <c r="AV39"/>
      <c r="AW39" s="9" t="s">
        <v>183</v>
      </c>
      <c r="AX39" s="9">
        <v>250</v>
      </c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</row>
    <row r="40" spans="1:100" s="2" customFormat="1">
      <c r="A40" s="11">
        <v>37</v>
      </c>
      <c r="B40" s="69" t="str">
        <f>IF(OR(H40="",H40&gt;=19),"No","Yes")</f>
        <v>No</v>
      </c>
      <c r="C40" s="48" t="str">
        <f>IF(OR(H40="",H40&gt;=17),"No","Yes")</f>
        <v>No</v>
      </c>
      <c r="D40" s="48" t="str">
        <f>IF(OR(H40=13, H40=14), "Yes", "No")</f>
        <v>No</v>
      </c>
      <c r="E40" s="48" t="str">
        <f>IF(OR(H40="",H40&gt;=13),"No","Yes")</f>
        <v>No</v>
      </c>
      <c r="F40" s="51"/>
      <c r="G40" s="53"/>
      <c r="H40" s="54" t="str">
        <f>IF(F40="","",VLOOKUP(F40,#REF!,4,FALSE))</f>
        <v/>
      </c>
      <c r="I40" s="96" t="str">
        <f>IF(Table32[[#This Row],[Under 13?]]="Yes",
     1 + COUNTIFS(Table32[Under 13?],"Yes",Table32[Top 4 Total],"&gt;"&amp;Table32[[#This Row],[Top 4 Total]]),
     ""
)</f>
        <v/>
      </c>
      <c r="J40" s="96" t="str">
        <f>IF(Table32[[#This Row],[Under 15?]]="Yes",
     1 + COUNTIFS(Table32[Under 15?],"Yes",Table32[Top 4 Total],"&gt;"&amp;Table32[[#This Row],[Top 4 Total]]),
     ""
)</f>
        <v/>
      </c>
      <c r="K40" s="96" t="str">
        <f>IF(Table32[[#This Row],[Under 17?]]="Yes",
     1 + COUNTIFS(Table32[Under 17?],"Yes",Table32[Top 4 Total],"&gt;"&amp;Table32[[#This Row],[Top 4 Total]]),
     ""
)</f>
        <v/>
      </c>
      <c r="L40" s="96" t="str">
        <f>IF(Table32[[#This Row],[Under 19?]]="Yes",
     1 + COUNTIFS(Table32[Under 19?],"Yes",Table32[Top 4 Total],"&gt;"&amp;Table32[[#This Row],[Top 4 Total]]),
     ""
)</f>
        <v/>
      </c>
      <c r="M40" s="52" cm="1">
        <f t="array" ref="M40">SUM(LARGE((O40,Q40,S40,U40,W40,Y40,AA40,AC40,AE40,AG40,AI40),{1,2,3,4}))</f>
        <v>0</v>
      </c>
      <c r="N40" s="60" t="s">
        <v>110</v>
      </c>
      <c r="O40" s="59">
        <f>VLOOKUP(N40, $AN$23:$AO$27, 2, FALSE)</f>
        <v>0</v>
      </c>
      <c r="P40" s="65" t="s">
        <v>110</v>
      </c>
      <c r="Q40" s="59" t="str">
        <f>VLOOKUP(P40, $AK$23:$AL$43, 2, FALSE)</f>
        <v>0</v>
      </c>
      <c r="R40" s="65" t="s">
        <v>110</v>
      </c>
      <c r="S40" s="59" t="str">
        <f>VLOOKUP(R40, $AK$23:$AL$43, 2, FALSE)</f>
        <v>0</v>
      </c>
      <c r="T40" s="65" t="s">
        <v>110</v>
      </c>
      <c r="U40" s="59" t="str">
        <f>VLOOKUP(T40, $AQ$23:$AR$53, 2, FALSE)</f>
        <v>0</v>
      </c>
      <c r="V40" s="65" t="s">
        <v>110</v>
      </c>
      <c r="W40" s="59">
        <f>VLOOKUP(V40, $AN$23:$AO$27, 2, FALSE)</f>
        <v>0</v>
      </c>
      <c r="X40" s="65" t="s">
        <v>110</v>
      </c>
      <c r="Y40" s="59" t="str">
        <f>VLOOKUP(X40, $AQ$23:$AR$53, 2, FALSE)</f>
        <v>0</v>
      </c>
      <c r="Z40" s="65" t="s">
        <v>110</v>
      </c>
      <c r="AA40" s="59" t="str">
        <f>VLOOKUP(Z40, $AT$23:$AU$58, 2, FALSE)</f>
        <v>0</v>
      </c>
      <c r="AB40" s="44"/>
      <c r="AC40" s="43">
        <v>0</v>
      </c>
      <c r="AD40" s="65" t="s">
        <v>110</v>
      </c>
      <c r="AE40" s="59" t="str">
        <f>VLOOKUP(AD40, $AW$23:$AX$43, 2, FALSE)</f>
        <v>0</v>
      </c>
      <c r="AF40" s="65" t="s">
        <v>110</v>
      </c>
      <c r="AG40" s="59">
        <f>VLOOKUP(AF40, $AZ$23:$BA$27, 2, FALSE)</f>
        <v>0</v>
      </c>
      <c r="AH40" s="65" t="s">
        <v>110</v>
      </c>
      <c r="AI40" s="59">
        <f>VLOOKUP(AH40, $AZ$23:$BA$27, 2, FALSE)</f>
        <v>0</v>
      </c>
      <c r="AJ40" s="4"/>
      <c r="AK40" s="9" t="s">
        <v>184</v>
      </c>
      <c r="AL40" s="9">
        <v>225</v>
      </c>
      <c r="AM40"/>
      <c r="AN40" s="9"/>
      <c r="AO40" s="9"/>
      <c r="AP40"/>
      <c r="AQ40" s="9" t="s">
        <v>176</v>
      </c>
      <c r="AR40" s="9">
        <v>300</v>
      </c>
      <c r="AS40"/>
      <c r="AT40" s="9" t="s">
        <v>179</v>
      </c>
      <c r="AU40" s="9">
        <v>200</v>
      </c>
      <c r="AV40"/>
      <c r="AW40" s="9" t="s">
        <v>184</v>
      </c>
      <c r="AX40" s="9">
        <v>400</v>
      </c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</row>
    <row r="41" spans="1:100" s="2" customFormat="1">
      <c r="A41" s="11">
        <v>38</v>
      </c>
      <c r="B41" s="69" t="str">
        <f>IF(OR(H41="",H41&gt;=19),"No","Yes")</f>
        <v>No</v>
      </c>
      <c r="C41" s="48" t="str">
        <f>IF(OR(H41="",H41&gt;=17),"No","Yes")</f>
        <v>No</v>
      </c>
      <c r="D41" s="48" t="str">
        <f>IF(OR(H41=13, H41=14), "Yes", "No")</f>
        <v>No</v>
      </c>
      <c r="E41" s="48" t="str">
        <f>IF(OR(H41="",H41&gt;=13),"No","Yes")</f>
        <v>No</v>
      </c>
      <c r="F41" s="51"/>
      <c r="G41" s="53"/>
      <c r="H41" s="54" t="str">
        <f>IF(F41="","",VLOOKUP(F41,#REF!,4,FALSE))</f>
        <v/>
      </c>
      <c r="I41" s="96" t="str">
        <f>IF(Table32[[#This Row],[Under 13?]]="Yes",
     1 + COUNTIFS(Table32[Under 13?],"Yes",Table32[Top 4 Total],"&gt;"&amp;Table32[[#This Row],[Top 4 Total]]),
     ""
)</f>
        <v/>
      </c>
      <c r="J41" s="96" t="str">
        <f>IF(Table32[[#This Row],[Under 15?]]="Yes",
     1 + COUNTIFS(Table32[Under 15?],"Yes",Table32[Top 4 Total],"&gt;"&amp;Table32[[#This Row],[Top 4 Total]]),
     ""
)</f>
        <v/>
      </c>
      <c r="K41" s="96" t="str">
        <f>IF(Table32[[#This Row],[Under 17?]]="Yes",
     1 + COUNTIFS(Table32[Under 17?],"Yes",Table32[Top 4 Total],"&gt;"&amp;Table32[[#This Row],[Top 4 Total]]),
     ""
)</f>
        <v/>
      </c>
      <c r="L41" s="96" t="str">
        <f>IF(Table32[[#This Row],[Under 19?]]="Yes",
     1 + COUNTIFS(Table32[Under 19?],"Yes",Table32[Top 4 Total],"&gt;"&amp;Table32[[#This Row],[Top 4 Total]]),
     ""
)</f>
        <v/>
      </c>
      <c r="M41" s="52" cm="1">
        <f t="array" ref="M41">SUM(LARGE((O41,Q41,S41,U41,W41,Y41,AA41,AC41,AE41,AG41,AI41),{1,2,3,4}))</f>
        <v>0</v>
      </c>
      <c r="N41" s="60" t="s">
        <v>110</v>
      </c>
      <c r="O41" s="59">
        <f>VLOOKUP(N41, $AN$23:$AO$27, 2, FALSE)</f>
        <v>0</v>
      </c>
      <c r="P41" s="65" t="s">
        <v>110</v>
      </c>
      <c r="Q41" s="59" t="str">
        <f>VLOOKUP(P41, $AK$23:$AL$43, 2, FALSE)</f>
        <v>0</v>
      </c>
      <c r="R41" s="65" t="s">
        <v>110</v>
      </c>
      <c r="S41" s="59" t="str">
        <f>VLOOKUP(R41, $AK$23:$AL$43, 2, FALSE)</f>
        <v>0</v>
      </c>
      <c r="T41" s="65" t="s">
        <v>110</v>
      </c>
      <c r="U41" s="59" t="str">
        <f>VLOOKUP(T41, $AQ$23:$AR$53, 2, FALSE)</f>
        <v>0</v>
      </c>
      <c r="V41" s="65" t="s">
        <v>110</v>
      </c>
      <c r="W41" s="59">
        <f>VLOOKUP(V41, $AN$23:$AO$27, 2, FALSE)</f>
        <v>0</v>
      </c>
      <c r="X41" s="65" t="s">
        <v>110</v>
      </c>
      <c r="Y41" s="59" t="str">
        <f>VLOOKUP(X41, $AQ$23:$AR$53, 2, FALSE)</f>
        <v>0</v>
      </c>
      <c r="Z41" s="65" t="s">
        <v>110</v>
      </c>
      <c r="AA41" s="59" t="str">
        <f>VLOOKUP(Z41, $AT$23:$AU$58, 2, FALSE)</f>
        <v>0</v>
      </c>
      <c r="AB41" s="44"/>
      <c r="AC41" s="43">
        <v>0</v>
      </c>
      <c r="AD41" s="65" t="s">
        <v>110</v>
      </c>
      <c r="AE41" s="59" t="str">
        <f>VLOOKUP(AD41, $AW$23:$AX$43, 2, FALSE)</f>
        <v>0</v>
      </c>
      <c r="AF41" s="65" t="s">
        <v>110</v>
      </c>
      <c r="AG41" s="59">
        <f>VLOOKUP(AF41, $AZ$23:$BA$27, 2, FALSE)</f>
        <v>0</v>
      </c>
      <c r="AH41" s="65" t="s">
        <v>110</v>
      </c>
      <c r="AI41" s="59">
        <f>VLOOKUP(AH41, $AZ$23:$BA$27, 2, FALSE)</f>
        <v>0</v>
      </c>
      <c r="AJ41" s="4"/>
      <c r="AK41" s="9" t="s">
        <v>236</v>
      </c>
      <c r="AL41" s="9">
        <v>300</v>
      </c>
      <c r="AM41"/>
      <c r="AN41" s="9"/>
      <c r="AO41" s="9"/>
      <c r="AP41"/>
      <c r="AQ41" s="9" t="s">
        <v>216</v>
      </c>
      <c r="AR41" s="9">
        <v>400</v>
      </c>
      <c r="AS41"/>
      <c r="AT41" s="9" t="s">
        <v>190</v>
      </c>
      <c r="AU41" s="9">
        <v>400</v>
      </c>
      <c r="AV41"/>
      <c r="AW41" s="9" t="s">
        <v>236</v>
      </c>
      <c r="AX41" s="9">
        <v>500</v>
      </c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</row>
    <row r="42" spans="1:100" s="2" customFormat="1">
      <c r="A42" s="11">
        <v>39</v>
      </c>
      <c r="B42" s="69" t="str">
        <f>IF(OR(H42="",H42&gt;=19),"No","Yes")</f>
        <v>No</v>
      </c>
      <c r="C42" s="48" t="str">
        <f>IF(OR(H42="",H42&gt;=17),"No","Yes")</f>
        <v>No</v>
      </c>
      <c r="D42" s="48" t="str">
        <f>IF(OR(H42=13, H42=14), "Yes", "No")</f>
        <v>No</v>
      </c>
      <c r="E42" s="48" t="str">
        <f>IF(OR(H42="",H42&gt;=13),"No","Yes")</f>
        <v>No</v>
      </c>
      <c r="F42" s="51"/>
      <c r="G42" s="53"/>
      <c r="H42" s="54" t="str">
        <f>IF(F42="","",VLOOKUP(F42,#REF!,4,FALSE))</f>
        <v/>
      </c>
      <c r="I42" s="96" t="str">
        <f>IF(Table32[[#This Row],[Under 13?]]="Yes",
     1 + COUNTIFS(Table32[Under 13?],"Yes",Table32[Top 4 Total],"&gt;"&amp;Table32[[#This Row],[Top 4 Total]]),
     ""
)</f>
        <v/>
      </c>
      <c r="J42" s="96" t="str">
        <f>IF(Table32[[#This Row],[Under 15?]]="Yes",
     1 + COUNTIFS(Table32[Under 15?],"Yes",Table32[Top 4 Total],"&gt;"&amp;Table32[[#This Row],[Top 4 Total]]),
     ""
)</f>
        <v/>
      </c>
      <c r="K42" s="96" t="str">
        <f>IF(Table32[[#This Row],[Under 17?]]="Yes",
     1 + COUNTIFS(Table32[Under 17?],"Yes",Table32[Top 4 Total],"&gt;"&amp;Table32[[#This Row],[Top 4 Total]]),
     ""
)</f>
        <v/>
      </c>
      <c r="L42" s="96" t="str">
        <f>IF(Table32[[#This Row],[Under 19?]]="Yes",
     1 + COUNTIFS(Table32[Under 19?],"Yes",Table32[Top 4 Total],"&gt;"&amp;Table32[[#This Row],[Top 4 Total]]),
     ""
)</f>
        <v/>
      </c>
      <c r="M42" s="52" cm="1">
        <f t="array" ref="M42">SUM(LARGE((O42,Q42,S42,U42,W42,Y42,AA42,AC42,AE42,AG42,AI42),{1,2,3,4}))</f>
        <v>0</v>
      </c>
      <c r="N42" s="60" t="s">
        <v>110</v>
      </c>
      <c r="O42" s="59">
        <f>VLOOKUP(N42, $AN$23:$AO$27, 2, FALSE)</f>
        <v>0</v>
      </c>
      <c r="P42" s="65" t="s">
        <v>110</v>
      </c>
      <c r="Q42" s="59" t="str">
        <f>VLOOKUP(P42, $AK$23:$AL$43, 2, FALSE)</f>
        <v>0</v>
      </c>
      <c r="R42" s="65" t="s">
        <v>110</v>
      </c>
      <c r="S42" s="59" t="str">
        <f>VLOOKUP(R42, $AK$23:$AL$43, 2, FALSE)</f>
        <v>0</v>
      </c>
      <c r="T42" s="65" t="s">
        <v>110</v>
      </c>
      <c r="U42" s="59" t="str">
        <f>VLOOKUP(T42, $AQ$23:$AR$53, 2, FALSE)</f>
        <v>0</v>
      </c>
      <c r="V42" s="65" t="s">
        <v>110</v>
      </c>
      <c r="W42" s="59">
        <f>VLOOKUP(V42, $AN$23:$AO$27, 2, FALSE)</f>
        <v>0</v>
      </c>
      <c r="X42" s="65" t="s">
        <v>110</v>
      </c>
      <c r="Y42" s="59" t="str">
        <f>VLOOKUP(X42, $AQ$23:$AR$53, 2, FALSE)</f>
        <v>0</v>
      </c>
      <c r="Z42" s="65" t="s">
        <v>110</v>
      </c>
      <c r="AA42" s="59" t="str">
        <f>VLOOKUP(Z42, $AT$23:$AU$58, 2, FALSE)</f>
        <v>0</v>
      </c>
      <c r="AB42" s="44"/>
      <c r="AC42" s="43">
        <v>0</v>
      </c>
      <c r="AD42" s="65" t="s">
        <v>110</v>
      </c>
      <c r="AE42" s="59" t="str">
        <f>VLOOKUP(AD42, $AW$23:$AX$43, 2, FALSE)</f>
        <v>0</v>
      </c>
      <c r="AF42" s="65" t="s">
        <v>110</v>
      </c>
      <c r="AG42" s="59">
        <f>VLOOKUP(AF42, $AZ$23:$BA$27, 2, FALSE)</f>
        <v>0</v>
      </c>
      <c r="AH42" s="65" t="s">
        <v>110</v>
      </c>
      <c r="AI42" s="59">
        <f>VLOOKUP(AH42, $AZ$23:$BA$27, 2, FALSE)</f>
        <v>0</v>
      </c>
      <c r="AJ42" s="4"/>
      <c r="AK42" s="9" t="s">
        <v>193</v>
      </c>
      <c r="AL42" s="9">
        <v>400</v>
      </c>
      <c r="AM42"/>
      <c r="AN42" s="9"/>
      <c r="AO42" s="9"/>
      <c r="AP42"/>
      <c r="AQ42" s="9" t="s">
        <v>195</v>
      </c>
      <c r="AR42" s="9">
        <v>150</v>
      </c>
      <c r="AS42"/>
      <c r="AT42" s="9" t="s">
        <v>258</v>
      </c>
      <c r="AU42" s="9">
        <v>700</v>
      </c>
      <c r="AV42"/>
      <c r="AW42" s="9" t="s">
        <v>193</v>
      </c>
      <c r="AX42" s="9">
        <v>650</v>
      </c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</row>
    <row r="43" spans="1:100" s="2" customFormat="1">
      <c r="A43" s="11">
        <v>40</v>
      </c>
      <c r="B43" s="69" t="str">
        <f>IF(OR(H43="",H43&gt;=19),"No","Yes")</f>
        <v>No</v>
      </c>
      <c r="C43" s="48" t="str">
        <f>IF(OR(H43="",H43&gt;=17),"No","Yes")</f>
        <v>No</v>
      </c>
      <c r="D43" s="48" t="str">
        <f>IF(OR(H43=13, H43=14), "Yes", "No")</f>
        <v>No</v>
      </c>
      <c r="E43" s="48" t="str">
        <f>IF(OR(H43="",H43&gt;=13),"No","Yes")</f>
        <v>No</v>
      </c>
      <c r="F43" s="51"/>
      <c r="G43" s="53"/>
      <c r="H43" s="54" t="str">
        <f>IF(F43="","",VLOOKUP(F43,#REF!,4,FALSE))</f>
        <v/>
      </c>
      <c r="I43" s="96" t="str">
        <f>IF(Table32[[#This Row],[Under 13?]]="Yes",
     1 + COUNTIFS(Table32[Under 13?],"Yes",Table32[Top 4 Total],"&gt;"&amp;Table32[[#This Row],[Top 4 Total]]),
     ""
)</f>
        <v/>
      </c>
      <c r="J43" s="96" t="str">
        <f>IF(Table32[[#This Row],[Under 15?]]="Yes",
     1 + COUNTIFS(Table32[Under 15?],"Yes",Table32[Top 4 Total],"&gt;"&amp;Table32[[#This Row],[Top 4 Total]]),
     ""
)</f>
        <v/>
      </c>
      <c r="K43" s="96" t="str">
        <f>IF(Table32[[#This Row],[Under 17?]]="Yes",
     1 + COUNTIFS(Table32[Under 17?],"Yes",Table32[Top 4 Total],"&gt;"&amp;Table32[[#This Row],[Top 4 Total]]),
     ""
)</f>
        <v/>
      </c>
      <c r="L43" s="96" t="str">
        <f>IF(Table32[[#This Row],[Under 19?]]="Yes",
     1 + COUNTIFS(Table32[Under 19?],"Yes",Table32[Top 4 Total],"&gt;"&amp;Table32[[#This Row],[Top 4 Total]]),
     ""
)</f>
        <v/>
      </c>
      <c r="M43" s="52" cm="1">
        <f t="array" ref="M43">SUM(LARGE((O43,Q43,S43,U43,W43,Y43,AA43,AC43,AE43,AG43,AI43),{1,2,3,4}))</f>
        <v>0</v>
      </c>
      <c r="N43" s="60" t="s">
        <v>110</v>
      </c>
      <c r="O43" s="59">
        <f>VLOOKUP(N43, $AN$23:$AO$27, 2, FALSE)</f>
        <v>0</v>
      </c>
      <c r="P43" s="65" t="s">
        <v>110</v>
      </c>
      <c r="Q43" s="59" t="str">
        <f>VLOOKUP(P43, $AK$23:$AL$43, 2, FALSE)</f>
        <v>0</v>
      </c>
      <c r="R43" s="65" t="s">
        <v>110</v>
      </c>
      <c r="S43" s="59" t="str">
        <f>VLOOKUP(R43, $AK$23:$AL$43, 2, FALSE)</f>
        <v>0</v>
      </c>
      <c r="T43" s="65" t="s">
        <v>110</v>
      </c>
      <c r="U43" s="59" t="str">
        <f>VLOOKUP(T43, $AQ$23:$AR$53, 2, FALSE)</f>
        <v>0</v>
      </c>
      <c r="V43" s="65" t="s">
        <v>110</v>
      </c>
      <c r="W43" s="59">
        <f>VLOOKUP(V43, $AN$23:$AO$27, 2, FALSE)</f>
        <v>0</v>
      </c>
      <c r="X43" s="65" t="s">
        <v>110</v>
      </c>
      <c r="Y43" s="59" t="str">
        <f>VLOOKUP(X43, $AQ$23:$AR$53, 2, FALSE)</f>
        <v>0</v>
      </c>
      <c r="Z43" s="65" t="s">
        <v>110</v>
      </c>
      <c r="AA43" s="59" t="str">
        <f>VLOOKUP(Z43, $AT$23:$AU$58, 2, FALSE)</f>
        <v>0</v>
      </c>
      <c r="AB43" s="44"/>
      <c r="AC43" s="43">
        <v>0</v>
      </c>
      <c r="AD43" s="65" t="s">
        <v>110</v>
      </c>
      <c r="AE43" s="59" t="str">
        <f>VLOOKUP(AD43, $AW$23:$AX$43, 2, FALSE)</f>
        <v>0</v>
      </c>
      <c r="AF43" s="65" t="s">
        <v>110</v>
      </c>
      <c r="AG43" s="59">
        <f>VLOOKUP(AF43, $AZ$23:$BA$27, 2, FALSE)</f>
        <v>0</v>
      </c>
      <c r="AH43" s="65" t="s">
        <v>110</v>
      </c>
      <c r="AI43" s="59">
        <f>VLOOKUP(AH43, $AZ$23:$BA$27, 2, FALSE)</f>
        <v>0</v>
      </c>
      <c r="AJ43" s="4"/>
      <c r="AK43" s="9" t="s">
        <v>182</v>
      </c>
      <c r="AL43" s="9">
        <v>500</v>
      </c>
      <c r="AM43"/>
      <c r="AN43" s="9"/>
      <c r="AO43" s="9"/>
      <c r="AP43"/>
      <c r="AQ43" s="9" t="s">
        <v>202</v>
      </c>
      <c r="AR43" s="9">
        <v>225</v>
      </c>
      <c r="AS43"/>
      <c r="AT43" s="9" t="s">
        <v>176</v>
      </c>
      <c r="AU43" s="9">
        <v>1000</v>
      </c>
      <c r="AV43"/>
      <c r="AW43" s="9" t="s">
        <v>182</v>
      </c>
      <c r="AX43" s="9">
        <v>800</v>
      </c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</row>
    <row r="44" spans="1:100" s="2" customFormat="1">
      <c r="A44" s="11">
        <v>41</v>
      </c>
      <c r="B44" s="69" t="str">
        <f>IF(OR(H44="",H44&gt;=19),"No","Yes")</f>
        <v>No</v>
      </c>
      <c r="C44" s="48" t="str">
        <f>IF(OR(H44="",H44&gt;=17),"No","Yes")</f>
        <v>No</v>
      </c>
      <c r="D44" s="48" t="str">
        <f>IF(OR(H44=13, H44=14), "Yes", "No")</f>
        <v>No</v>
      </c>
      <c r="E44" s="48" t="str">
        <f>IF(OR(H44="",H44&gt;=13),"No","Yes")</f>
        <v>No</v>
      </c>
      <c r="F44" s="51"/>
      <c r="G44" s="53"/>
      <c r="H44" s="54" t="str">
        <f>IF(F44="","",VLOOKUP(F44,#REF!,4,FALSE))</f>
        <v/>
      </c>
      <c r="I44" s="96" t="str">
        <f>IF(Table32[[#This Row],[Under 13?]]="Yes",
     1 + COUNTIFS(Table32[Under 13?],"Yes",Table32[Top 4 Total],"&gt;"&amp;Table32[[#This Row],[Top 4 Total]]),
     ""
)</f>
        <v/>
      </c>
      <c r="J44" s="96" t="str">
        <f>IF(Table32[[#This Row],[Under 15?]]="Yes",
     1 + COUNTIFS(Table32[Under 15?],"Yes",Table32[Top 4 Total],"&gt;"&amp;Table32[[#This Row],[Top 4 Total]]),
     ""
)</f>
        <v/>
      </c>
      <c r="K44" s="96" t="str">
        <f>IF(Table32[[#This Row],[Under 17?]]="Yes",
     1 + COUNTIFS(Table32[Under 17?],"Yes",Table32[Top 4 Total],"&gt;"&amp;Table32[[#This Row],[Top 4 Total]]),
     ""
)</f>
        <v/>
      </c>
      <c r="L44" s="96" t="str">
        <f>IF(Table32[[#This Row],[Under 19?]]="Yes",
     1 + COUNTIFS(Table32[Under 19?],"Yes",Table32[Top 4 Total],"&gt;"&amp;Table32[[#This Row],[Top 4 Total]]),
     ""
)</f>
        <v/>
      </c>
      <c r="M44" s="52" cm="1">
        <f t="array" ref="M44">SUM(LARGE((O44,Q44,S44,U44,W44,Y44,AA44,AC44,AE44,AG44,AI44),{1,2,3,4}))</f>
        <v>0</v>
      </c>
      <c r="N44" s="60" t="s">
        <v>110</v>
      </c>
      <c r="O44" s="59">
        <f>VLOOKUP(N44, $AN$23:$AO$27, 2, FALSE)</f>
        <v>0</v>
      </c>
      <c r="P44" s="65" t="s">
        <v>110</v>
      </c>
      <c r="Q44" s="59" t="str">
        <f>VLOOKUP(P44, $AK$23:$AL$43, 2, FALSE)</f>
        <v>0</v>
      </c>
      <c r="R44" s="65" t="s">
        <v>110</v>
      </c>
      <c r="S44" s="59" t="str">
        <f>VLOOKUP(R44, $AK$23:$AL$43, 2, FALSE)</f>
        <v>0</v>
      </c>
      <c r="T44" s="65" t="s">
        <v>110</v>
      </c>
      <c r="U44" s="59" t="str">
        <f>VLOOKUP(T44, $AQ$23:$AR$53, 2, FALSE)</f>
        <v>0</v>
      </c>
      <c r="V44" s="65" t="s">
        <v>110</v>
      </c>
      <c r="W44" s="59">
        <f>VLOOKUP(V44, $AN$23:$AO$27, 2, FALSE)</f>
        <v>0</v>
      </c>
      <c r="X44" s="65" t="s">
        <v>110</v>
      </c>
      <c r="Y44" s="59" t="str">
        <f>VLOOKUP(X44, $AQ$23:$AR$53, 2, FALSE)</f>
        <v>0</v>
      </c>
      <c r="Z44" s="65" t="s">
        <v>110</v>
      </c>
      <c r="AA44" s="59" t="str">
        <f>VLOOKUP(Z44, $AT$23:$AU$58, 2, FALSE)</f>
        <v>0</v>
      </c>
      <c r="AB44" s="44"/>
      <c r="AC44" s="43">
        <v>0</v>
      </c>
      <c r="AD44" s="65" t="s">
        <v>110</v>
      </c>
      <c r="AE44" s="59" t="str">
        <f>VLOOKUP(AD44, $AW$23:$AX$43, 2, FALSE)</f>
        <v>0</v>
      </c>
      <c r="AF44" s="65" t="s">
        <v>110</v>
      </c>
      <c r="AG44" s="59">
        <f>VLOOKUP(AF44, $AZ$23:$BA$27, 2, FALSE)</f>
        <v>0</v>
      </c>
      <c r="AH44" s="65" t="s">
        <v>110</v>
      </c>
      <c r="AI44" s="59">
        <f>VLOOKUP(AH44, $AZ$23:$BA$27, 2, FALSE)</f>
        <v>0</v>
      </c>
      <c r="AJ44" s="4"/>
      <c r="AK44" s="4"/>
      <c r="AL44"/>
      <c r="AM44"/>
      <c r="AN44" s="9"/>
      <c r="AO44" s="9"/>
      <c r="AP44"/>
      <c r="AQ44" s="9" t="s">
        <v>249</v>
      </c>
      <c r="AR44" s="9">
        <v>325</v>
      </c>
      <c r="AS44"/>
      <c r="AT44" s="9" t="s">
        <v>216</v>
      </c>
      <c r="AU44" s="9">
        <v>1400</v>
      </c>
      <c r="AV44"/>
      <c r="AW44" s="9"/>
      <c r="AX44" s="9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</row>
    <row r="45" spans="1:100" s="2" customFormat="1">
      <c r="A45" s="11">
        <v>42</v>
      </c>
      <c r="B45" s="69" t="str">
        <f>IF(OR(H45="",H45&gt;=19),"No","Yes")</f>
        <v>No</v>
      </c>
      <c r="C45" s="48" t="str">
        <f>IF(OR(H45="",H45&gt;=17),"No","Yes")</f>
        <v>No</v>
      </c>
      <c r="D45" s="48" t="str">
        <f>IF(OR(H45=13, H45=14), "Yes", "No")</f>
        <v>No</v>
      </c>
      <c r="E45" s="48" t="str">
        <f>IF(OR(H45="",H45&gt;=13),"No","Yes")</f>
        <v>No</v>
      </c>
      <c r="F45" s="51"/>
      <c r="G45" s="53"/>
      <c r="H45" s="54" t="str">
        <f>IF(F45="","",VLOOKUP(F45,#REF!,4,FALSE))</f>
        <v/>
      </c>
      <c r="I45" s="96" t="str">
        <f>IF(Table32[[#This Row],[Under 13?]]="Yes",
     1 + COUNTIFS(Table32[Under 13?],"Yes",Table32[Top 4 Total],"&gt;"&amp;Table32[[#This Row],[Top 4 Total]]),
     ""
)</f>
        <v/>
      </c>
      <c r="J45" s="96" t="str">
        <f>IF(Table32[[#This Row],[Under 15?]]="Yes",
     1 + COUNTIFS(Table32[Under 15?],"Yes",Table32[Top 4 Total],"&gt;"&amp;Table32[[#This Row],[Top 4 Total]]),
     ""
)</f>
        <v/>
      </c>
      <c r="K45" s="96" t="str">
        <f>IF(Table32[[#This Row],[Under 17?]]="Yes",
     1 + COUNTIFS(Table32[Under 17?],"Yes",Table32[Top 4 Total],"&gt;"&amp;Table32[[#This Row],[Top 4 Total]]),
     ""
)</f>
        <v/>
      </c>
      <c r="L45" s="96" t="str">
        <f>IF(Table32[[#This Row],[Under 19?]]="Yes",
     1 + COUNTIFS(Table32[Under 19?],"Yes",Table32[Top 4 Total],"&gt;"&amp;Table32[[#This Row],[Top 4 Total]]),
     ""
)</f>
        <v/>
      </c>
      <c r="M45" s="52" cm="1">
        <f t="array" ref="M45">SUM(LARGE((O45,Q45,S45,U45,W45,Y45,AA45,AC45,AE45,AG45,AI45),{1,2,3,4}))</f>
        <v>0</v>
      </c>
      <c r="N45" s="60" t="s">
        <v>110</v>
      </c>
      <c r="O45" s="59">
        <f>VLOOKUP(N45, $AN$23:$AO$27, 2, FALSE)</f>
        <v>0</v>
      </c>
      <c r="P45" s="65" t="s">
        <v>110</v>
      </c>
      <c r="Q45" s="59" t="str">
        <f>VLOOKUP(P45, $AK$23:$AL$43, 2, FALSE)</f>
        <v>0</v>
      </c>
      <c r="R45" s="65" t="s">
        <v>110</v>
      </c>
      <c r="S45" s="59" t="str">
        <f>VLOOKUP(R45, $AK$23:$AL$43, 2, FALSE)</f>
        <v>0</v>
      </c>
      <c r="T45" s="65" t="s">
        <v>110</v>
      </c>
      <c r="U45" s="59" t="str">
        <f>VLOOKUP(T45, $AQ$23:$AR$53, 2, FALSE)</f>
        <v>0</v>
      </c>
      <c r="V45" s="65" t="s">
        <v>110</v>
      </c>
      <c r="W45" s="59">
        <f>VLOOKUP(V45, $AN$23:$AO$27, 2, FALSE)</f>
        <v>0</v>
      </c>
      <c r="X45" s="65" t="s">
        <v>110</v>
      </c>
      <c r="Y45" s="59" t="str">
        <f>VLOOKUP(X45, $AQ$23:$AR$53, 2, FALSE)</f>
        <v>0</v>
      </c>
      <c r="Z45" s="65" t="s">
        <v>110</v>
      </c>
      <c r="AA45" s="59" t="str">
        <f>VLOOKUP(Z45, $AT$23:$AU$58, 2, FALSE)</f>
        <v>0</v>
      </c>
      <c r="AB45" s="44"/>
      <c r="AC45" s="43">
        <v>0</v>
      </c>
      <c r="AD45" s="65" t="s">
        <v>110</v>
      </c>
      <c r="AE45" s="59" t="str">
        <f>VLOOKUP(AD45, $AW$23:$AX$43, 2, FALSE)</f>
        <v>0</v>
      </c>
      <c r="AF45" s="65" t="s">
        <v>110</v>
      </c>
      <c r="AG45" s="59">
        <f>VLOOKUP(AF45, $AZ$23:$BA$27, 2, FALSE)</f>
        <v>0</v>
      </c>
      <c r="AH45" s="65" t="s">
        <v>110</v>
      </c>
      <c r="AI45" s="59">
        <f>VLOOKUP(AH45, $AZ$23:$BA$27, 2, FALSE)</f>
        <v>0</v>
      </c>
      <c r="AJ45" s="4"/>
      <c r="AK45" s="4"/>
      <c r="AL45"/>
      <c r="AM45"/>
      <c r="AN45" s="9"/>
      <c r="AO45" s="9"/>
      <c r="AP45"/>
      <c r="AQ45" s="9" t="s">
        <v>194</v>
      </c>
      <c r="AR45" s="9">
        <v>425</v>
      </c>
      <c r="AS45"/>
      <c r="AT45" s="9" t="s">
        <v>196</v>
      </c>
      <c r="AU45" s="9">
        <v>150</v>
      </c>
      <c r="AV45"/>
      <c r="AW45" s="9"/>
      <c r="AX45" s="9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</row>
    <row r="46" spans="1:100" s="2" customFormat="1">
      <c r="A46" s="11">
        <v>43</v>
      </c>
      <c r="B46" s="69" t="str">
        <f>IF(OR(H46="",H46&gt;=19),"No","Yes")</f>
        <v>No</v>
      </c>
      <c r="C46" s="48" t="str">
        <f>IF(OR(H46="",H46&gt;=17),"No","Yes")</f>
        <v>No</v>
      </c>
      <c r="D46" s="48" t="str">
        <f>IF(OR(H46=13, H46=14), "Yes", "No")</f>
        <v>No</v>
      </c>
      <c r="E46" s="48" t="str">
        <f>IF(OR(H46="",H46&gt;=13),"No","Yes")</f>
        <v>No</v>
      </c>
      <c r="F46" s="51"/>
      <c r="G46" s="53"/>
      <c r="H46" s="54" t="str">
        <f>IF(F46="","",VLOOKUP(F46,#REF!,4,FALSE))</f>
        <v/>
      </c>
      <c r="I46" s="96" t="str">
        <f>IF(Table32[[#This Row],[Under 13?]]="Yes",
     1 + COUNTIFS(Table32[Under 13?],"Yes",Table32[Top 4 Total],"&gt;"&amp;Table32[[#This Row],[Top 4 Total]]),
     ""
)</f>
        <v/>
      </c>
      <c r="J46" s="96" t="str">
        <f>IF(Table32[[#This Row],[Under 15?]]="Yes",
     1 + COUNTIFS(Table32[Under 15?],"Yes",Table32[Top 4 Total],"&gt;"&amp;Table32[[#This Row],[Top 4 Total]]),
     ""
)</f>
        <v/>
      </c>
      <c r="K46" s="96" t="str">
        <f>IF(Table32[[#This Row],[Under 17?]]="Yes",
     1 + COUNTIFS(Table32[Under 17?],"Yes",Table32[Top 4 Total],"&gt;"&amp;Table32[[#This Row],[Top 4 Total]]),
     ""
)</f>
        <v/>
      </c>
      <c r="L46" s="96" t="str">
        <f>IF(Table32[[#This Row],[Under 19?]]="Yes",
     1 + COUNTIFS(Table32[Under 19?],"Yes",Table32[Top 4 Total],"&gt;"&amp;Table32[[#This Row],[Top 4 Total]]),
     ""
)</f>
        <v/>
      </c>
      <c r="M46" s="52" cm="1">
        <f t="array" ref="M46">SUM(LARGE((O46,Q46,S46,U46,W46,Y46,AA46,AC46,AE46,AG46,AI46),{1,2,3,4}))</f>
        <v>0</v>
      </c>
      <c r="N46" s="60" t="s">
        <v>110</v>
      </c>
      <c r="O46" s="59">
        <f>VLOOKUP(N46, $AN$23:$AO$27, 2, FALSE)</f>
        <v>0</v>
      </c>
      <c r="P46" s="65" t="s">
        <v>110</v>
      </c>
      <c r="Q46" s="59" t="str">
        <f>VLOOKUP(P46, $AK$23:$AL$43, 2, FALSE)</f>
        <v>0</v>
      </c>
      <c r="R46" s="65" t="s">
        <v>110</v>
      </c>
      <c r="S46" s="59" t="str">
        <f>VLOOKUP(R46, $AK$23:$AL$43, 2, FALSE)</f>
        <v>0</v>
      </c>
      <c r="T46" s="65" t="s">
        <v>110</v>
      </c>
      <c r="U46" s="59" t="str">
        <f>VLOOKUP(T46, $AQ$23:$AR$53, 2, FALSE)</f>
        <v>0</v>
      </c>
      <c r="V46" s="65" t="s">
        <v>110</v>
      </c>
      <c r="W46" s="59">
        <f>VLOOKUP(V46, $AN$23:$AO$27, 2, FALSE)</f>
        <v>0</v>
      </c>
      <c r="X46" s="65" t="s">
        <v>110</v>
      </c>
      <c r="Y46" s="59" t="str">
        <f>VLOOKUP(X46, $AQ$23:$AR$53, 2, FALSE)</f>
        <v>0</v>
      </c>
      <c r="Z46" s="65" t="s">
        <v>110</v>
      </c>
      <c r="AA46" s="59" t="str">
        <f>VLOOKUP(Z46, $AT$23:$AU$58, 2, FALSE)</f>
        <v>0</v>
      </c>
      <c r="AB46" s="44"/>
      <c r="AC46" s="43">
        <v>0</v>
      </c>
      <c r="AD46" s="65" t="s">
        <v>110</v>
      </c>
      <c r="AE46" s="59" t="str">
        <f>VLOOKUP(AD46, $AW$23:$AX$43, 2, FALSE)</f>
        <v>0</v>
      </c>
      <c r="AF46" s="65" t="s">
        <v>110</v>
      </c>
      <c r="AG46" s="59">
        <f>VLOOKUP(AF46, $AZ$23:$BA$27, 2, FALSE)</f>
        <v>0</v>
      </c>
      <c r="AH46" s="65" t="s">
        <v>110</v>
      </c>
      <c r="AI46" s="59">
        <f>VLOOKUP(AH46, $AZ$23:$BA$27, 2, FALSE)</f>
        <v>0</v>
      </c>
      <c r="AJ46" s="4"/>
      <c r="AK46" s="4"/>
      <c r="AL46"/>
      <c r="AM46"/>
      <c r="AN46" s="9"/>
      <c r="AO46" s="9"/>
      <c r="AP46"/>
      <c r="AQ46" s="9" t="s">
        <v>255</v>
      </c>
      <c r="AR46" s="9">
        <v>525</v>
      </c>
      <c r="AS46"/>
      <c r="AT46" s="9" t="s">
        <v>259</v>
      </c>
      <c r="AU46" s="9">
        <v>400</v>
      </c>
      <c r="AV46"/>
      <c r="AW46" s="9"/>
      <c r="AX46" s="9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</row>
    <row r="47" spans="1:100" s="2" customFormat="1">
      <c r="A47" s="11">
        <v>44</v>
      </c>
      <c r="B47" s="69" t="str">
        <f>IF(OR(H47="",H47&gt;=19),"No","Yes")</f>
        <v>No</v>
      </c>
      <c r="C47" s="48" t="str">
        <f>IF(OR(H47="",H47&gt;=17),"No","Yes")</f>
        <v>No</v>
      </c>
      <c r="D47" s="48" t="str">
        <f>IF(OR(H47=13, H47=14), "Yes", "No")</f>
        <v>No</v>
      </c>
      <c r="E47" s="48" t="str">
        <f>IF(OR(H47="",H47&gt;=13),"No","Yes")</f>
        <v>No</v>
      </c>
      <c r="F47" s="51"/>
      <c r="G47" s="53"/>
      <c r="H47" s="54" t="str">
        <f>IF(F47="","",VLOOKUP(F47,#REF!,4,FALSE))</f>
        <v/>
      </c>
      <c r="I47" s="96" t="str">
        <f>IF(Table32[[#This Row],[Under 13?]]="Yes",
     1 + COUNTIFS(Table32[Under 13?],"Yes",Table32[Top 4 Total],"&gt;"&amp;Table32[[#This Row],[Top 4 Total]]),
     ""
)</f>
        <v/>
      </c>
      <c r="J47" s="96" t="str">
        <f>IF(Table32[[#This Row],[Under 15?]]="Yes",
     1 + COUNTIFS(Table32[Under 15?],"Yes",Table32[Top 4 Total],"&gt;"&amp;Table32[[#This Row],[Top 4 Total]]),
     ""
)</f>
        <v/>
      </c>
      <c r="K47" s="96" t="str">
        <f>IF(Table32[[#This Row],[Under 17?]]="Yes",
     1 + COUNTIFS(Table32[Under 17?],"Yes",Table32[Top 4 Total],"&gt;"&amp;Table32[[#This Row],[Top 4 Total]]),
     ""
)</f>
        <v/>
      </c>
      <c r="L47" s="96" t="str">
        <f>IF(Table32[[#This Row],[Under 19?]]="Yes",
     1 + COUNTIFS(Table32[Under 19?],"Yes",Table32[Top 4 Total],"&gt;"&amp;Table32[[#This Row],[Top 4 Total]]),
     ""
)</f>
        <v/>
      </c>
      <c r="M47" s="52" cm="1">
        <f t="array" ref="M47">SUM(LARGE((O47,Q47,S47,U47,W47,Y47,AA47,AC47,AE47,AG47,AI47),{1,2,3,4}))</f>
        <v>0</v>
      </c>
      <c r="N47" s="60" t="s">
        <v>110</v>
      </c>
      <c r="O47" s="59">
        <f>VLOOKUP(N47, $AN$23:$AO$27, 2, FALSE)</f>
        <v>0</v>
      </c>
      <c r="P47" s="65" t="s">
        <v>110</v>
      </c>
      <c r="Q47" s="59" t="str">
        <f>VLOOKUP(P47, $AK$23:$AL$43, 2, FALSE)</f>
        <v>0</v>
      </c>
      <c r="R47" s="65" t="s">
        <v>110</v>
      </c>
      <c r="S47" s="59" t="str">
        <f>VLOOKUP(R47, $AK$23:$AL$43, 2, FALSE)</f>
        <v>0</v>
      </c>
      <c r="T47" s="65" t="s">
        <v>110</v>
      </c>
      <c r="U47" s="59" t="str">
        <f>VLOOKUP(T47, $AQ$23:$AR$53, 2, FALSE)</f>
        <v>0</v>
      </c>
      <c r="V47" s="65" t="s">
        <v>110</v>
      </c>
      <c r="W47" s="59">
        <f>VLOOKUP(V47, $AN$23:$AO$27, 2, FALSE)</f>
        <v>0</v>
      </c>
      <c r="X47" s="65" t="s">
        <v>110</v>
      </c>
      <c r="Y47" s="59" t="str">
        <f>VLOOKUP(X47, $AQ$23:$AR$53, 2, FALSE)</f>
        <v>0</v>
      </c>
      <c r="Z47" s="65" t="s">
        <v>110</v>
      </c>
      <c r="AA47" s="59" t="str">
        <f>VLOOKUP(Z47, $AT$23:$AU$58, 2, FALSE)</f>
        <v>0</v>
      </c>
      <c r="AB47" s="44"/>
      <c r="AC47" s="43">
        <v>0</v>
      </c>
      <c r="AD47" s="65" t="s">
        <v>110</v>
      </c>
      <c r="AE47" s="59" t="str">
        <f>VLOOKUP(AD47, $AW$23:$AX$43, 2, FALSE)</f>
        <v>0</v>
      </c>
      <c r="AF47" s="65" t="s">
        <v>110</v>
      </c>
      <c r="AG47" s="59">
        <f>VLOOKUP(AF47, $AZ$23:$BA$27, 2, FALSE)</f>
        <v>0</v>
      </c>
      <c r="AH47" s="65" t="s">
        <v>110</v>
      </c>
      <c r="AI47" s="59">
        <f>VLOOKUP(AH47, $AZ$23:$BA$27, 2, FALSE)</f>
        <v>0</v>
      </c>
      <c r="AJ47" s="4"/>
      <c r="AK47" s="4"/>
      <c r="AL47"/>
      <c r="AM47"/>
      <c r="AN47" s="9"/>
      <c r="AO47" s="9"/>
      <c r="AP47"/>
      <c r="AQ47" s="9" t="s">
        <v>219</v>
      </c>
      <c r="AR47" s="9">
        <v>625</v>
      </c>
      <c r="AS47"/>
      <c r="AT47" s="9" t="s">
        <v>195</v>
      </c>
      <c r="AU47" s="9">
        <v>600</v>
      </c>
      <c r="AV47"/>
      <c r="AW47" s="9"/>
      <c r="AX47" s="9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</row>
    <row r="48" spans="1:100" s="2" customFormat="1">
      <c r="A48" s="11">
        <v>45</v>
      </c>
      <c r="B48" s="69" t="str">
        <f>IF(OR(H48="",H48&gt;=19),"No","Yes")</f>
        <v>No</v>
      </c>
      <c r="C48" s="48" t="str">
        <f>IF(OR(H48="",H48&gt;=17),"No","Yes")</f>
        <v>No</v>
      </c>
      <c r="D48" s="48" t="str">
        <f>IF(OR(H48=13, H48=14), "Yes", "No")</f>
        <v>No</v>
      </c>
      <c r="E48" s="48" t="str">
        <f>IF(OR(H48="",H48&gt;=13),"No","Yes")</f>
        <v>No</v>
      </c>
      <c r="F48" s="51"/>
      <c r="G48" s="53"/>
      <c r="H48" s="54" t="str">
        <f>IF(F48="","",VLOOKUP(F48,#REF!,4,FALSE))</f>
        <v/>
      </c>
      <c r="I48" s="96" t="str">
        <f>IF(Table32[[#This Row],[Under 13?]]="Yes",
     1 + COUNTIFS(Table32[Under 13?],"Yes",Table32[Top 4 Total],"&gt;"&amp;Table32[[#This Row],[Top 4 Total]]),
     ""
)</f>
        <v/>
      </c>
      <c r="J48" s="96" t="str">
        <f>IF(Table32[[#This Row],[Under 15?]]="Yes",
     1 + COUNTIFS(Table32[Under 15?],"Yes",Table32[Top 4 Total],"&gt;"&amp;Table32[[#This Row],[Top 4 Total]]),
     ""
)</f>
        <v/>
      </c>
      <c r="K48" s="96" t="str">
        <f>IF(Table32[[#This Row],[Under 17?]]="Yes",
     1 + COUNTIFS(Table32[Under 17?],"Yes",Table32[Top 4 Total],"&gt;"&amp;Table32[[#This Row],[Top 4 Total]]),
     ""
)</f>
        <v/>
      </c>
      <c r="L48" s="96" t="str">
        <f>IF(Table32[[#This Row],[Under 19?]]="Yes",
     1 + COUNTIFS(Table32[Under 19?],"Yes",Table32[Top 4 Total],"&gt;"&amp;Table32[[#This Row],[Top 4 Total]]),
     ""
)</f>
        <v/>
      </c>
      <c r="M48" s="52" cm="1">
        <f t="array" ref="M48">SUM(LARGE((O48,Q48,S48,U48,W48,Y48,AA48,AC48,AE48,AG48,AI48),{1,2,3,4}))</f>
        <v>0</v>
      </c>
      <c r="N48" s="60" t="s">
        <v>110</v>
      </c>
      <c r="O48" s="59">
        <f>VLOOKUP(N48, $AN$23:$AO$27, 2, FALSE)</f>
        <v>0</v>
      </c>
      <c r="P48" s="65" t="s">
        <v>110</v>
      </c>
      <c r="Q48" s="59" t="str">
        <f>VLOOKUP(P48, $AK$23:$AL$43, 2, FALSE)</f>
        <v>0</v>
      </c>
      <c r="R48" s="65" t="s">
        <v>110</v>
      </c>
      <c r="S48" s="59" t="str">
        <f>VLOOKUP(R48, $AK$23:$AL$43, 2, FALSE)</f>
        <v>0</v>
      </c>
      <c r="T48" s="65" t="s">
        <v>110</v>
      </c>
      <c r="U48" s="59" t="str">
        <f>VLOOKUP(T48, $AQ$23:$AR$53, 2, FALSE)</f>
        <v>0</v>
      </c>
      <c r="V48" s="65" t="s">
        <v>110</v>
      </c>
      <c r="W48" s="59">
        <f>VLOOKUP(V48, $AN$23:$AO$27, 2, FALSE)</f>
        <v>0</v>
      </c>
      <c r="X48" s="65" t="s">
        <v>110</v>
      </c>
      <c r="Y48" s="59" t="str">
        <f>VLOOKUP(X48, $AQ$23:$AR$53, 2, FALSE)</f>
        <v>0</v>
      </c>
      <c r="Z48" s="65" t="s">
        <v>110</v>
      </c>
      <c r="AA48" s="59" t="str">
        <f>VLOOKUP(Z48, $AT$23:$AU$58, 2, FALSE)</f>
        <v>0</v>
      </c>
      <c r="AB48" s="44"/>
      <c r="AC48" s="43">
        <v>0</v>
      </c>
      <c r="AD48" s="65" t="s">
        <v>110</v>
      </c>
      <c r="AE48" s="59" t="str">
        <f>VLOOKUP(AD48, $AW$23:$AX$43, 2, FALSE)</f>
        <v>0</v>
      </c>
      <c r="AF48" s="65" t="s">
        <v>110</v>
      </c>
      <c r="AG48" s="59">
        <f>VLOOKUP(AF48, $AZ$23:$BA$27, 2, FALSE)</f>
        <v>0</v>
      </c>
      <c r="AH48" s="65" t="s">
        <v>110</v>
      </c>
      <c r="AI48" s="59">
        <f>VLOOKUP(AH48, $AZ$23:$BA$27, 2, FALSE)</f>
        <v>0</v>
      </c>
      <c r="AJ48" s="4"/>
      <c r="AK48" s="4"/>
      <c r="AL48"/>
      <c r="AM48"/>
      <c r="AN48" s="9"/>
      <c r="AO48" s="9"/>
      <c r="AP48"/>
      <c r="AQ48" s="9" t="s">
        <v>260</v>
      </c>
      <c r="AR48" s="9">
        <v>200</v>
      </c>
      <c r="AS48"/>
      <c r="AT48" s="9" t="s">
        <v>202</v>
      </c>
      <c r="AU48" s="9">
        <v>900</v>
      </c>
      <c r="AV48"/>
      <c r="AW48" s="9"/>
      <c r="AX48" s="9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</row>
    <row r="49" spans="1:100" s="2" customFormat="1">
      <c r="A49" s="11">
        <v>46</v>
      </c>
      <c r="B49" s="69" t="str">
        <f>IF(OR(H49="",H49&gt;=19),"No","Yes")</f>
        <v>No</v>
      </c>
      <c r="C49" s="48" t="str">
        <f>IF(OR(H49="",H49&gt;=17),"No","Yes")</f>
        <v>No</v>
      </c>
      <c r="D49" s="48" t="str">
        <f>IF(OR(H49=13, H49=14), "Yes", "No")</f>
        <v>No</v>
      </c>
      <c r="E49" s="48" t="str">
        <f>IF(OR(H49="",H49&gt;=13),"No","Yes")</f>
        <v>No</v>
      </c>
      <c r="F49" s="51"/>
      <c r="G49" s="53"/>
      <c r="H49" s="54" t="str">
        <f>IF(F49="","",VLOOKUP(F49,#REF!,4,FALSE))</f>
        <v/>
      </c>
      <c r="I49" s="96" t="str">
        <f>IF(Table32[[#This Row],[Under 13?]]="Yes",
     1 + COUNTIFS(Table32[Under 13?],"Yes",Table32[Top 4 Total],"&gt;"&amp;Table32[[#This Row],[Top 4 Total]]),
     ""
)</f>
        <v/>
      </c>
      <c r="J49" s="96" t="str">
        <f>IF(Table32[[#This Row],[Under 15?]]="Yes",
     1 + COUNTIFS(Table32[Under 15?],"Yes",Table32[Top 4 Total],"&gt;"&amp;Table32[[#This Row],[Top 4 Total]]),
     ""
)</f>
        <v/>
      </c>
      <c r="K49" s="96" t="str">
        <f>IF(Table32[[#This Row],[Under 17?]]="Yes",
     1 + COUNTIFS(Table32[Under 17?],"Yes",Table32[Top 4 Total],"&gt;"&amp;Table32[[#This Row],[Top 4 Total]]),
     ""
)</f>
        <v/>
      </c>
      <c r="L49" s="96" t="str">
        <f>IF(Table32[[#This Row],[Under 19?]]="Yes",
     1 + COUNTIFS(Table32[Under 19?],"Yes",Table32[Top 4 Total],"&gt;"&amp;Table32[[#This Row],[Top 4 Total]]),
     ""
)</f>
        <v/>
      </c>
      <c r="M49" s="52" cm="1">
        <f t="array" ref="M49">SUM(LARGE((O49,Q49,S49,U49,W49,Y49,AA49,AC49,AE49,AG49,AI49),{1,2,3,4}))</f>
        <v>0</v>
      </c>
      <c r="N49" s="60" t="s">
        <v>110</v>
      </c>
      <c r="O49" s="59">
        <f>VLOOKUP(N49, $AN$23:$AO$27, 2, FALSE)</f>
        <v>0</v>
      </c>
      <c r="P49" s="65" t="s">
        <v>110</v>
      </c>
      <c r="Q49" s="59" t="str">
        <f>VLOOKUP(P49, $AK$23:$AL$43, 2, FALSE)</f>
        <v>0</v>
      </c>
      <c r="R49" s="65" t="s">
        <v>110</v>
      </c>
      <c r="S49" s="59" t="str">
        <f>VLOOKUP(R49, $AK$23:$AL$43, 2, FALSE)</f>
        <v>0</v>
      </c>
      <c r="T49" s="65" t="s">
        <v>110</v>
      </c>
      <c r="U49" s="59" t="str">
        <f>VLOOKUP(T49, $AQ$23:$AR$53, 2, FALSE)</f>
        <v>0</v>
      </c>
      <c r="V49" s="65" t="s">
        <v>110</v>
      </c>
      <c r="W49" s="59">
        <f>VLOOKUP(V49, $AN$23:$AO$27, 2, FALSE)</f>
        <v>0</v>
      </c>
      <c r="X49" s="65" t="s">
        <v>110</v>
      </c>
      <c r="Y49" s="59" t="str">
        <f>VLOOKUP(X49, $AQ$23:$AR$53, 2, FALSE)</f>
        <v>0</v>
      </c>
      <c r="Z49" s="65" t="s">
        <v>110</v>
      </c>
      <c r="AA49" s="59" t="str">
        <f>VLOOKUP(Z49, $AT$23:$AU$58, 2, FALSE)</f>
        <v>0</v>
      </c>
      <c r="AB49" s="44"/>
      <c r="AC49" s="43">
        <v>0</v>
      </c>
      <c r="AD49" s="65" t="s">
        <v>110</v>
      </c>
      <c r="AE49" s="59" t="str">
        <f>VLOOKUP(AD49, $AW$23:$AX$43, 2, FALSE)</f>
        <v>0</v>
      </c>
      <c r="AF49" s="65" t="s">
        <v>110</v>
      </c>
      <c r="AG49" s="59">
        <f>VLOOKUP(AF49, $AZ$23:$BA$27, 2, FALSE)</f>
        <v>0</v>
      </c>
      <c r="AH49" s="65" t="s">
        <v>110</v>
      </c>
      <c r="AI49" s="59">
        <f>VLOOKUP(AH49, $AZ$23:$BA$27, 2, FALSE)</f>
        <v>0</v>
      </c>
      <c r="AJ49" s="4"/>
      <c r="AK49" s="4"/>
      <c r="AL49"/>
      <c r="AM49"/>
      <c r="AN49" s="9"/>
      <c r="AO49" s="9"/>
      <c r="AP49"/>
      <c r="AQ49" s="9" t="s">
        <v>183</v>
      </c>
      <c r="AR49" s="9">
        <v>400</v>
      </c>
      <c r="AS49"/>
      <c r="AT49" s="9" t="s">
        <v>261</v>
      </c>
      <c r="AU49" s="9">
        <v>1500</v>
      </c>
      <c r="AV49"/>
      <c r="AW49" s="9"/>
      <c r="AX49" s="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</row>
    <row r="50" spans="1:100" s="2" customFormat="1">
      <c r="A50" s="11">
        <v>47</v>
      </c>
      <c r="B50" s="69" t="str">
        <f>IF(OR(H50="",H50&gt;=19),"No","Yes")</f>
        <v>No</v>
      </c>
      <c r="C50" s="48" t="str">
        <f>IF(OR(H50="",H50&gt;=17),"No","Yes")</f>
        <v>No</v>
      </c>
      <c r="D50" s="48" t="str">
        <f>IF(OR(H50=13, H50=14), "Yes", "No")</f>
        <v>No</v>
      </c>
      <c r="E50" s="48" t="str">
        <f>IF(OR(H50="",H50&gt;=13),"No","Yes")</f>
        <v>No</v>
      </c>
      <c r="F50" s="51"/>
      <c r="G50" s="53"/>
      <c r="H50" s="54" t="str">
        <f>IF(F50="","",VLOOKUP(F50,#REF!,4,FALSE))</f>
        <v/>
      </c>
      <c r="I50" s="96" t="str">
        <f>IF(Table32[[#This Row],[Under 13?]]="Yes",
     1 + COUNTIFS(Table32[Under 13?],"Yes",Table32[Top 4 Total],"&gt;"&amp;Table32[[#This Row],[Top 4 Total]]),
     ""
)</f>
        <v/>
      </c>
      <c r="J50" s="96" t="str">
        <f>IF(Table32[[#This Row],[Under 15?]]="Yes",
     1 + COUNTIFS(Table32[Under 15?],"Yes",Table32[Top 4 Total],"&gt;"&amp;Table32[[#This Row],[Top 4 Total]]),
     ""
)</f>
        <v/>
      </c>
      <c r="K50" s="96" t="str">
        <f>IF(Table32[[#This Row],[Under 17?]]="Yes",
     1 + COUNTIFS(Table32[Under 17?],"Yes",Table32[Top 4 Total],"&gt;"&amp;Table32[[#This Row],[Top 4 Total]]),
     ""
)</f>
        <v/>
      </c>
      <c r="L50" s="96" t="str">
        <f>IF(Table32[[#This Row],[Under 19?]]="Yes",
     1 + COUNTIFS(Table32[Under 19?],"Yes",Table32[Top 4 Total],"&gt;"&amp;Table32[[#This Row],[Top 4 Total]]),
     ""
)</f>
        <v/>
      </c>
      <c r="M50" s="52" cm="1">
        <f t="array" ref="M50">SUM(LARGE((O50,Q50,S50,U50,W50,Y50,AA50,AC50,AE50,AG50,AI50),{1,2,3,4}))</f>
        <v>0</v>
      </c>
      <c r="N50" s="60" t="s">
        <v>110</v>
      </c>
      <c r="O50" s="59">
        <f>VLOOKUP(N50, $AN$23:$AO$27, 2, FALSE)</f>
        <v>0</v>
      </c>
      <c r="P50" s="65" t="s">
        <v>110</v>
      </c>
      <c r="Q50" s="59" t="str">
        <f>VLOOKUP(P50, $AK$23:$AL$43, 2, FALSE)</f>
        <v>0</v>
      </c>
      <c r="R50" s="65" t="s">
        <v>110</v>
      </c>
      <c r="S50" s="59" t="str">
        <f>VLOOKUP(R50, $AK$23:$AL$43, 2, FALSE)</f>
        <v>0</v>
      </c>
      <c r="T50" s="65" t="s">
        <v>110</v>
      </c>
      <c r="U50" s="59" t="str">
        <f>VLOOKUP(T50, $AQ$23:$AR$53, 2, FALSE)</f>
        <v>0</v>
      </c>
      <c r="V50" s="65" t="s">
        <v>110</v>
      </c>
      <c r="W50" s="59">
        <f>VLOOKUP(V50, $AN$23:$AO$27, 2, FALSE)</f>
        <v>0</v>
      </c>
      <c r="X50" s="65" t="s">
        <v>110</v>
      </c>
      <c r="Y50" s="59" t="str">
        <f>VLOOKUP(X50, $AQ$23:$AR$53, 2, FALSE)</f>
        <v>0</v>
      </c>
      <c r="Z50" s="65" t="s">
        <v>110</v>
      </c>
      <c r="AA50" s="59" t="str">
        <f>VLOOKUP(Z50, $AT$23:$AU$58, 2, FALSE)</f>
        <v>0</v>
      </c>
      <c r="AB50" s="44"/>
      <c r="AC50" s="43">
        <v>0</v>
      </c>
      <c r="AD50" s="65" t="s">
        <v>110</v>
      </c>
      <c r="AE50" s="59" t="str">
        <f>VLOOKUP(AD50, $AW$23:$AX$43, 2, FALSE)</f>
        <v>0</v>
      </c>
      <c r="AF50" s="65" t="s">
        <v>110</v>
      </c>
      <c r="AG50" s="59">
        <f>VLOOKUP(AF50, $AZ$23:$BA$27, 2, FALSE)</f>
        <v>0</v>
      </c>
      <c r="AH50" s="65" t="s">
        <v>110</v>
      </c>
      <c r="AI50" s="59">
        <f>VLOOKUP(AH50, $AZ$23:$BA$27, 2, FALSE)</f>
        <v>0</v>
      </c>
      <c r="AJ50" s="4"/>
      <c r="AK50" s="4"/>
      <c r="AL50"/>
      <c r="AM50"/>
      <c r="AN50" s="9"/>
      <c r="AO50" s="9"/>
      <c r="AP50"/>
      <c r="AQ50" s="9" t="s">
        <v>184</v>
      </c>
      <c r="AR50" s="9">
        <v>550</v>
      </c>
      <c r="AS50"/>
      <c r="AT50" s="9" t="s">
        <v>255</v>
      </c>
      <c r="AU50" s="9">
        <v>2000</v>
      </c>
      <c r="AV50"/>
      <c r="AW50" s="9"/>
      <c r="AX50" s="9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</row>
    <row r="51" spans="1:100" s="2" customFormat="1">
      <c r="A51" s="11">
        <v>48</v>
      </c>
      <c r="B51" s="69" t="str">
        <f>IF(OR(H51="",H51&gt;=19),"No","Yes")</f>
        <v>No</v>
      </c>
      <c r="C51" s="48" t="str">
        <f>IF(OR(H51="",H51&gt;=17),"No","Yes")</f>
        <v>No</v>
      </c>
      <c r="D51" s="48" t="str">
        <f>IF(OR(H51=13, H51=14), "Yes", "No")</f>
        <v>No</v>
      </c>
      <c r="E51" s="48" t="str">
        <f>IF(OR(H51="",H51&gt;=13),"No","Yes")</f>
        <v>No</v>
      </c>
      <c r="F51" s="54"/>
      <c r="G51" s="54"/>
      <c r="H51" s="54" t="str">
        <f>IF(F51="","",VLOOKUP(F51,#REF!,4,FALSE))</f>
        <v/>
      </c>
      <c r="I51" s="96" t="str">
        <f>IF(Table32[[#This Row],[Under 13?]]="Yes",
     1 + COUNTIFS(Table32[Under 13?],"Yes",Table32[Top 4 Total],"&gt;"&amp;Table32[[#This Row],[Top 4 Total]]),
     ""
)</f>
        <v/>
      </c>
      <c r="J51" s="96" t="str">
        <f>IF(Table32[[#This Row],[Under 15?]]="Yes",
     1 + COUNTIFS(Table32[Under 15?],"Yes",Table32[Top 4 Total],"&gt;"&amp;Table32[[#This Row],[Top 4 Total]]),
     ""
)</f>
        <v/>
      </c>
      <c r="K51" s="96" t="str">
        <f>IF(Table32[[#This Row],[Under 17?]]="Yes",
     1 + COUNTIFS(Table32[Under 17?],"Yes",Table32[Top 4 Total],"&gt;"&amp;Table32[[#This Row],[Top 4 Total]]),
     ""
)</f>
        <v/>
      </c>
      <c r="L51" s="96" t="str">
        <f>IF(Table32[[#This Row],[Under 19?]]="Yes",
     1 + COUNTIFS(Table32[Under 19?],"Yes",Table32[Top 4 Total],"&gt;"&amp;Table32[[#This Row],[Top 4 Total]]),
     ""
)</f>
        <v/>
      </c>
      <c r="M51" s="52" cm="1">
        <f t="array" ref="M51">SUM(LARGE((O51,Q51,S51,U51,W51,Y51,AA51,AC51,AE51,AG51,AI51),{1,2,3,4}))</f>
        <v>0</v>
      </c>
      <c r="N51" s="60" t="s">
        <v>110</v>
      </c>
      <c r="O51" s="59">
        <f>VLOOKUP(N51, $AN$23:$AO$27, 2, FALSE)</f>
        <v>0</v>
      </c>
      <c r="P51" s="65" t="s">
        <v>110</v>
      </c>
      <c r="Q51" s="59" t="str">
        <f>VLOOKUP(P51, $AK$23:$AL$43, 2, FALSE)</f>
        <v>0</v>
      </c>
      <c r="R51" s="65" t="s">
        <v>110</v>
      </c>
      <c r="S51" s="59" t="str">
        <f>VLOOKUP(R51, $AK$23:$AL$43, 2, FALSE)</f>
        <v>0</v>
      </c>
      <c r="T51" s="65" t="s">
        <v>110</v>
      </c>
      <c r="U51" s="59" t="str">
        <f>VLOOKUP(T51, $AQ$23:$AR$53, 2, FALSE)</f>
        <v>0</v>
      </c>
      <c r="V51" s="65" t="s">
        <v>110</v>
      </c>
      <c r="W51" s="59">
        <f>VLOOKUP(V51, $AN$23:$AO$27, 2, FALSE)</f>
        <v>0</v>
      </c>
      <c r="X51" s="65" t="s">
        <v>110</v>
      </c>
      <c r="Y51" s="59" t="str">
        <f>VLOOKUP(X51, $AQ$23:$AR$53, 2, FALSE)</f>
        <v>0</v>
      </c>
      <c r="Z51" s="65" t="s">
        <v>110</v>
      </c>
      <c r="AA51" s="59" t="str">
        <f>VLOOKUP(Z51, $AT$23:$AU$58, 2, FALSE)</f>
        <v>0</v>
      </c>
      <c r="AB51" s="44"/>
      <c r="AC51" s="43">
        <v>0</v>
      </c>
      <c r="AD51" s="65" t="s">
        <v>110</v>
      </c>
      <c r="AE51" s="59" t="str">
        <f>VLOOKUP(AD51, $AW$23:$AX$43, 2, FALSE)</f>
        <v>0</v>
      </c>
      <c r="AF51" s="65" t="s">
        <v>110</v>
      </c>
      <c r="AG51" s="59">
        <f>VLOOKUP(AF51, $AZ$23:$BA$27, 2, FALSE)</f>
        <v>0</v>
      </c>
      <c r="AH51" s="65" t="s">
        <v>110</v>
      </c>
      <c r="AI51" s="59">
        <f>VLOOKUP(AH51, $AZ$23:$BA$27, 2, FALSE)</f>
        <v>0</v>
      </c>
      <c r="AJ51" s="4"/>
      <c r="AK51" s="4"/>
      <c r="AL51"/>
      <c r="AM51"/>
      <c r="AN51" s="9"/>
      <c r="AO51" s="9"/>
      <c r="AP51"/>
      <c r="AQ51" s="9" t="s">
        <v>236</v>
      </c>
      <c r="AR51" s="9">
        <v>650</v>
      </c>
      <c r="AS51"/>
      <c r="AT51" s="9" t="s">
        <v>219</v>
      </c>
      <c r="AU51" s="9">
        <v>2800</v>
      </c>
      <c r="AV51"/>
      <c r="AW51" s="9"/>
      <c r="AX51" s="9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</row>
    <row r="52" spans="1:100" s="2" customFormat="1">
      <c r="A52" s="11">
        <v>49</v>
      </c>
      <c r="B52" s="69" t="str">
        <f>IF(OR(H52="",H52&gt;=19),"No","Yes")</f>
        <v>No</v>
      </c>
      <c r="C52" s="48" t="str">
        <f>IF(OR(H52="",H52&gt;=17),"No","Yes")</f>
        <v>No</v>
      </c>
      <c r="D52" s="48" t="str">
        <f>IF(OR(H52=13, H52=14), "Yes", "No")</f>
        <v>No</v>
      </c>
      <c r="E52" s="48" t="str">
        <f>IF(OR(H52="",H52&gt;=13),"No","Yes")</f>
        <v>No</v>
      </c>
      <c r="F52" s="54"/>
      <c r="G52" s="54"/>
      <c r="H52" s="54" t="str">
        <f>IF(F52="","",VLOOKUP(F52,#REF!,4,FALSE))</f>
        <v/>
      </c>
      <c r="I52" s="96" t="str">
        <f>IF(Table32[[#This Row],[Under 13?]]="Yes",
     1 + COUNTIFS(Table32[Under 13?],"Yes",Table32[Top 4 Total],"&gt;"&amp;Table32[[#This Row],[Top 4 Total]]),
     ""
)</f>
        <v/>
      </c>
      <c r="J52" s="96" t="str">
        <f>IF(Table32[[#This Row],[Under 15?]]="Yes",
     1 + COUNTIFS(Table32[Under 15?],"Yes",Table32[Top 4 Total],"&gt;"&amp;Table32[[#This Row],[Top 4 Total]]),
     ""
)</f>
        <v/>
      </c>
      <c r="K52" s="96" t="str">
        <f>IF(Table32[[#This Row],[Under 17?]]="Yes",
     1 + COUNTIFS(Table32[Under 17?],"Yes",Table32[Top 4 Total],"&gt;"&amp;Table32[[#This Row],[Top 4 Total]]),
     ""
)</f>
        <v/>
      </c>
      <c r="L52" s="96" t="str">
        <f>IF(Table32[[#This Row],[Under 19?]]="Yes",
     1 + COUNTIFS(Table32[Under 19?],"Yes",Table32[Top 4 Total],"&gt;"&amp;Table32[[#This Row],[Top 4 Total]]),
     ""
)</f>
        <v/>
      </c>
      <c r="M52" s="52" cm="1">
        <f t="array" ref="M52">SUM(LARGE((O52,Q52,S52,U52,W52,Y52,AA52,AC52,AE52,AG52,AI52),{1,2,3,4}))</f>
        <v>0</v>
      </c>
      <c r="N52" s="60" t="s">
        <v>110</v>
      </c>
      <c r="O52" s="59">
        <f>VLOOKUP(N52, $AN$23:$AO$27, 2, FALSE)</f>
        <v>0</v>
      </c>
      <c r="P52" s="65" t="s">
        <v>110</v>
      </c>
      <c r="Q52" s="59" t="str">
        <f>VLOOKUP(P52, $AK$23:$AL$43, 2, FALSE)</f>
        <v>0</v>
      </c>
      <c r="R52" s="65" t="s">
        <v>110</v>
      </c>
      <c r="S52" s="59" t="str">
        <f>VLOOKUP(R52, $AK$23:$AL$43, 2, FALSE)</f>
        <v>0</v>
      </c>
      <c r="T52" s="65" t="s">
        <v>110</v>
      </c>
      <c r="U52" s="59" t="str">
        <f>VLOOKUP(T52, $AQ$23:$AR$53, 2, FALSE)</f>
        <v>0</v>
      </c>
      <c r="V52" s="65" t="s">
        <v>110</v>
      </c>
      <c r="W52" s="59">
        <f>VLOOKUP(V52, $AN$23:$AO$27, 2, FALSE)</f>
        <v>0</v>
      </c>
      <c r="X52" s="65" t="s">
        <v>110</v>
      </c>
      <c r="Y52" s="59" t="str">
        <f>VLOOKUP(X52, $AQ$23:$AR$53, 2, FALSE)</f>
        <v>0</v>
      </c>
      <c r="Z52" s="65" t="s">
        <v>110</v>
      </c>
      <c r="AA52" s="59" t="str">
        <f>VLOOKUP(Z52, $AT$23:$AU$58, 2, FALSE)</f>
        <v>0</v>
      </c>
      <c r="AB52" s="44"/>
      <c r="AC52" s="43">
        <v>0</v>
      </c>
      <c r="AD52" s="65" t="s">
        <v>110</v>
      </c>
      <c r="AE52" s="59" t="str">
        <f>VLOOKUP(AD52, $AW$23:$AX$43, 2, FALSE)</f>
        <v>0</v>
      </c>
      <c r="AF52" s="65" t="s">
        <v>110</v>
      </c>
      <c r="AG52" s="59">
        <f>VLOOKUP(AF52, $AZ$23:$BA$27, 2, FALSE)</f>
        <v>0</v>
      </c>
      <c r="AH52" s="65" t="s">
        <v>110</v>
      </c>
      <c r="AI52" s="59">
        <f>VLOOKUP(AH52, $AZ$23:$BA$27, 2, FALSE)</f>
        <v>0</v>
      </c>
      <c r="AJ52" s="4"/>
      <c r="AK52" s="4"/>
      <c r="AL52"/>
      <c r="AM52"/>
      <c r="AN52" s="9"/>
      <c r="AO52" s="9"/>
      <c r="AP52"/>
      <c r="AQ52" s="9" t="s">
        <v>193</v>
      </c>
      <c r="AR52" s="9">
        <v>800</v>
      </c>
      <c r="AS52"/>
      <c r="AT52" s="9" t="s">
        <v>262</v>
      </c>
      <c r="AU52" s="9">
        <v>400</v>
      </c>
      <c r="AV52"/>
      <c r="AW52" s="9"/>
      <c r="AX52" s="9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</row>
    <row r="53" spans="1:100" s="2" customFormat="1">
      <c r="A53" s="11">
        <v>50</v>
      </c>
      <c r="B53" s="69" t="str">
        <f>IF(OR(H53="",H53&gt;=19),"No","Yes")</f>
        <v>No</v>
      </c>
      <c r="C53" s="48" t="str">
        <f>IF(OR(H53="",H53&gt;=17),"No","Yes")</f>
        <v>No</v>
      </c>
      <c r="D53" s="48" t="str">
        <f>IF(OR(H53=13, H53=14), "Yes", "No")</f>
        <v>No</v>
      </c>
      <c r="E53" s="48" t="str">
        <f>IF(OR(H53="",H53&gt;=13),"No","Yes")</f>
        <v>No</v>
      </c>
      <c r="F53" s="54"/>
      <c r="G53" s="54"/>
      <c r="H53" s="54" t="str">
        <f>IF(F53="","",VLOOKUP(F53,#REF!,4,FALSE))</f>
        <v/>
      </c>
      <c r="I53" s="96" t="str">
        <f>IF(Table32[[#This Row],[Under 13?]]="Yes",
     1 + COUNTIFS(Table32[Under 13?],"Yes",Table32[Top 4 Total],"&gt;"&amp;Table32[[#This Row],[Top 4 Total]]),
     ""
)</f>
        <v/>
      </c>
      <c r="J53" s="96" t="str">
        <f>IF(Table32[[#This Row],[Under 15?]]="Yes",
     1 + COUNTIFS(Table32[Under 15?],"Yes",Table32[Top 4 Total],"&gt;"&amp;Table32[[#This Row],[Top 4 Total]]),
     ""
)</f>
        <v/>
      </c>
      <c r="K53" s="96" t="str">
        <f>IF(Table32[[#This Row],[Under 17?]]="Yes",
     1 + COUNTIFS(Table32[Under 17?],"Yes",Table32[Top 4 Total],"&gt;"&amp;Table32[[#This Row],[Top 4 Total]]),
     ""
)</f>
        <v/>
      </c>
      <c r="L53" s="96" t="str">
        <f>IF(Table32[[#This Row],[Under 19?]]="Yes",
     1 + COUNTIFS(Table32[Under 19?],"Yes",Table32[Top 4 Total],"&gt;"&amp;Table32[[#This Row],[Top 4 Total]]),
     ""
)</f>
        <v/>
      </c>
      <c r="M53" s="52" cm="1">
        <f t="array" ref="M53">SUM(LARGE((O53,Q53,S53,U53,W53,Y53,AA53,AC53,AE53,AG53,AI53),{1,2,3,4}))</f>
        <v>0</v>
      </c>
      <c r="N53" s="60" t="s">
        <v>110</v>
      </c>
      <c r="O53" s="59">
        <f>VLOOKUP(N53, $AN$23:$AO$27, 2, FALSE)</f>
        <v>0</v>
      </c>
      <c r="P53" s="65" t="s">
        <v>110</v>
      </c>
      <c r="Q53" s="59" t="str">
        <f>VLOOKUP(P53, $AK$23:$AL$43, 2, FALSE)</f>
        <v>0</v>
      </c>
      <c r="R53" s="65" t="s">
        <v>110</v>
      </c>
      <c r="S53" s="59" t="str">
        <f>VLOOKUP(R53, $AK$23:$AL$43, 2, FALSE)</f>
        <v>0</v>
      </c>
      <c r="T53" s="65" t="s">
        <v>110</v>
      </c>
      <c r="U53" s="59" t="str">
        <f>VLOOKUP(T53, $AQ$23:$AR$53, 2, FALSE)</f>
        <v>0</v>
      </c>
      <c r="V53" s="65" t="s">
        <v>110</v>
      </c>
      <c r="W53" s="59">
        <f>VLOOKUP(V53, $AN$23:$AO$27, 2, FALSE)</f>
        <v>0</v>
      </c>
      <c r="X53" s="65" t="s">
        <v>110</v>
      </c>
      <c r="Y53" s="59" t="str">
        <f>VLOOKUP(X53, $AQ$23:$AR$53, 2, FALSE)</f>
        <v>0</v>
      </c>
      <c r="Z53" s="65" t="s">
        <v>110</v>
      </c>
      <c r="AA53" s="59" t="str">
        <f>VLOOKUP(Z53, $AT$23:$AU$58, 2, FALSE)</f>
        <v>0</v>
      </c>
      <c r="AB53" s="44"/>
      <c r="AC53" s="43">
        <v>0</v>
      </c>
      <c r="AD53" s="65" t="s">
        <v>110</v>
      </c>
      <c r="AE53" s="59" t="str">
        <f>VLOOKUP(AD53, $AW$23:$AX$43, 2, FALSE)</f>
        <v>0</v>
      </c>
      <c r="AF53" s="65" t="s">
        <v>110</v>
      </c>
      <c r="AG53" s="59">
        <f>VLOOKUP(AF53, $AZ$23:$BA$27, 2, FALSE)</f>
        <v>0</v>
      </c>
      <c r="AH53" s="65" t="s">
        <v>110</v>
      </c>
      <c r="AI53" s="59">
        <f>VLOOKUP(AH53, $AZ$23:$BA$27, 2, FALSE)</f>
        <v>0</v>
      </c>
      <c r="AJ53" s="4"/>
      <c r="AK53" s="4"/>
      <c r="AL53"/>
      <c r="AM53"/>
      <c r="AN53" s="9"/>
      <c r="AO53" s="9"/>
      <c r="AP53"/>
      <c r="AQ53" s="9" t="s">
        <v>182</v>
      </c>
      <c r="AR53" s="9">
        <v>1000</v>
      </c>
      <c r="AS53"/>
      <c r="AT53" s="9" t="s">
        <v>263</v>
      </c>
      <c r="AU53" s="9">
        <v>700</v>
      </c>
      <c r="AV53"/>
      <c r="AW53" s="9"/>
      <c r="AX53" s="9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</row>
    <row r="54" spans="1:100" s="2" customFormat="1">
      <c r="A54" s="11">
        <v>51</v>
      </c>
      <c r="B54" s="69" t="str">
        <f>IF(OR(H54="",H54&gt;=19),"No","Yes")</f>
        <v>No</v>
      </c>
      <c r="C54" s="48" t="str">
        <f>IF(OR(H54="",H54&gt;=17),"No","Yes")</f>
        <v>No</v>
      </c>
      <c r="D54" s="48" t="str">
        <f>IF(OR(H54=13, H54=14), "Yes", "No")</f>
        <v>No</v>
      </c>
      <c r="E54" s="48" t="str">
        <f>IF(OR(H54="",H54&gt;=13),"No","Yes")</f>
        <v>No</v>
      </c>
      <c r="F54" s="54"/>
      <c r="G54" s="54"/>
      <c r="H54" s="54" t="str">
        <f>IF(F54="","",VLOOKUP(F54,#REF!,4,FALSE))</f>
        <v/>
      </c>
      <c r="I54" s="96" t="str">
        <f>IF(Table32[[#This Row],[Under 13?]]="Yes",
     1 + COUNTIFS(Table32[Under 13?],"Yes",Table32[Top 4 Total],"&gt;"&amp;Table32[[#This Row],[Top 4 Total]]),
     ""
)</f>
        <v/>
      </c>
      <c r="J54" s="96" t="str">
        <f>IF(Table32[[#This Row],[Under 15?]]="Yes",
     1 + COUNTIFS(Table32[Under 15?],"Yes",Table32[Top 4 Total],"&gt;"&amp;Table32[[#This Row],[Top 4 Total]]),
     ""
)</f>
        <v/>
      </c>
      <c r="K54" s="96" t="str">
        <f>IF(Table32[[#This Row],[Under 17?]]="Yes",
     1 + COUNTIFS(Table32[Under 17?],"Yes",Table32[Top 4 Total],"&gt;"&amp;Table32[[#This Row],[Top 4 Total]]),
     ""
)</f>
        <v/>
      </c>
      <c r="L54" s="96" t="str">
        <f>IF(Table32[[#This Row],[Under 19?]]="Yes",
     1 + COUNTIFS(Table32[Under 19?],"Yes",Table32[Top 4 Total],"&gt;"&amp;Table32[[#This Row],[Top 4 Total]]),
     ""
)</f>
        <v/>
      </c>
      <c r="M54" s="52" cm="1">
        <f t="array" ref="M54">SUM(LARGE((O54,Q54,S54,U54,W54,Y54,AA54,AC54,AE54,AG54,AI54),{1,2,3,4}))</f>
        <v>0</v>
      </c>
      <c r="N54" s="60" t="s">
        <v>110</v>
      </c>
      <c r="O54" s="59">
        <f>VLOOKUP(N54, $AN$23:$AO$27, 2, FALSE)</f>
        <v>0</v>
      </c>
      <c r="P54" s="65" t="s">
        <v>110</v>
      </c>
      <c r="Q54" s="59" t="str">
        <f>VLOOKUP(P54, $AK$23:$AL$43, 2, FALSE)</f>
        <v>0</v>
      </c>
      <c r="R54" s="65" t="s">
        <v>110</v>
      </c>
      <c r="S54" s="59" t="str">
        <f>VLOOKUP(R54, $AK$23:$AL$43, 2, FALSE)</f>
        <v>0</v>
      </c>
      <c r="T54" s="65" t="s">
        <v>110</v>
      </c>
      <c r="U54" s="59" t="str">
        <f>VLOOKUP(T54, $AQ$23:$AR$53, 2, FALSE)</f>
        <v>0</v>
      </c>
      <c r="V54" s="65" t="s">
        <v>110</v>
      </c>
      <c r="W54" s="59">
        <f>VLOOKUP(V54, $AN$23:$AO$27, 2, FALSE)</f>
        <v>0</v>
      </c>
      <c r="X54" s="65" t="s">
        <v>110</v>
      </c>
      <c r="Y54" s="59" t="str">
        <f>VLOOKUP(X54, $AQ$23:$AR$53, 2, FALSE)</f>
        <v>0</v>
      </c>
      <c r="Z54" s="65" t="s">
        <v>110</v>
      </c>
      <c r="AA54" s="59" t="str">
        <f>VLOOKUP(Z54, $AT$23:$AU$58, 2, FALSE)</f>
        <v>0</v>
      </c>
      <c r="AB54" s="44"/>
      <c r="AC54" s="43">
        <v>0</v>
      </c>
      <c r="AD54" s="65" t="s">
        <v>110</v>
      </c>
      <c r="AE54" s="59" t="str">
        <f>VLOOKUP(AD54, $AW$23:$AX$43, 2, FALSE)</f>
        <v>0</v>
      </c>
      <c r="AF54" s="65" t="s">
        <v>110</v>
      </c>
      <c r="AG54" s="59">
        <f>VLOOKUP(AF54, $AZ$23:$BA$27, 2, FALSE)</f>
        <v>0</v>
      </c>
      <c r="AH54" s="65" t="s">
        <v>110</v>
      </c>
      <c r="AI54" s="59">
        <f>VLOOKUP(AH54, $AZ$23:$BA$27, 2, FALSE)</f>
        <v>0</v>
      </c>
      <c r="AJ54" s="4"/>
      <c r="AK54" s="4"/>
      <c r="AL54"/>
      <c r="AM54"/>
      <c r="AN54" s="9"/>
      <c r="AO54" s="9"/>
      <c r="AP54"/>
      <c r="AQ54"/>
      <c r="AR54"/>
      <c r="AS54"/>
      <c r="AT54" s="9" t="s">
        <v>260</v>
      </c>
      <c r="AU54" s="9">
        <v>1200</v>
      </c>
      <c r="AV54"/>
      <c r="AW54" s="9"/>
      <c r="AX54" s="9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</row>
    <row r="55" spans="1:100" s="2" customFormat="1">
      <c r="A55" s="11">
        <v>52</v>
      </c>
      <c r="B55" s="69" t="str">
        <f>IF(OR(H55="",H55&gt;=19),"No","Yes")</f>
        <v>No</v>
      </c>
      <c r="C55" s="48" t="str">
        <f>IF(OR(H55="",H55&gt;=17),"No","Yes")</f>
        <v>No</v>
      </c>
      <c r="D55" s="48" t="str">
        <f>IF(OR(H55=13, H55=14), "Yes", "No")</f>
        <v>No</v>
      </c>
      <c r="E55" s="48" t="str">
        <f>IF(OR(H55="",H55&gt;=13),"No","Yes")</f>
        <v>No</v>
      </c>
      <c r="F55" s="54"/>
      <c r="G55" s="54"/>
      <c r="H55" s="54" t="str">
        <f>IF(F55="","",VLOOKUP(F55,#REF!,4,FALSE))</f>
        <v/>
      </c>
      <c r="I55" s="96" t="str">
        <f>IF(Table32[[#This Row],[Under 13?]]="Yes",
     1 + COUNTIFS(Table32[Under 13?],"Yes",Table32[Top 4 Total],"&gt;"&amp;Table32[[#This Row],[Top 4 Total]]),
     ""
)</f>
        <v/>
      </c>
      <c r="J55" s="96" t="str">
        <f>IF(Table32[[#This Row],[Under 15?]]="Yes",
     1 + COUNTIFS(Table32[Under 15?],"Yes",Table32[Top 4 Total],"&gt;"&amp;Table32[[#This Row],[Top 4 Total]]),
     ""
)</f>
        <v/>
      </c>
      <c r="K55" s="96" t="str">
        <f>IF(Table32[[#This Row],[Under 17?]]="Yes",
     1 + COUNTIFS(Table32[Under 17?],"Yes",Table32[Top 4 Total],"&gt;"&amp;Table32[[#This Row],[Top 4 Total]]),
     ""
)</f>
        <v/>
      </c>
      <c r="L55" s="96" t="str">
        <f>IF(Table32[[#This Row],[Under 19?]]="Yes",
     1 + COUNTIFS(Table32[Under 19?],"Yes",Table32[Top 4 Total],"&gt;"&amp;Table32[[#This Row],[Top 4 Total]]),
     ""
)</f>
        <v/>
      </c>
      <c r="M55" s="52" cm="1">
        <f t="array" ref="M55">SUM(LARGE((O55,Q55,S55,U55,W55,Y55,AA55,AC55,AE55,AG55,AI55),{1,2,3,4}))</f>
        <v>0</v>
      </c>
      <c r="N55" s="60" t="s">
        <v>110</v>
      </c>
      <c r="O55" s="59">
        <f>VLOOKUP(N55, $AN$23:$AO$27, 2, FALSE)</f>
        <v>0</v>
      </c>
      <c r="P55" s="65" t="s">
        <v>110</v>
      </c>
      <c r="Q55" s="59" t="str">
        <f>VLOOKUP(P55, $AK$23:$AL$43, 2, FALSE)</f>
        <v>0</v>
      </c>
      <c r="R55" s="65" t="s">
        <v>110</v>
      </c>
      <c r="S55" s="59" t="str">
        <f>VLOOKUP(R55, $AK$23:$AL$43, 2, FALSE)</f>
        <v>0</v>
      </c>
      <c r="T55" s="65" t="s">
        <v>110</v>
      </c>
      <c r="U55" s="59" t="str">
        <f>VLOOKUP(T55, $AQ$23:$AR$53, 2, FALSE)</f>
        <v>0</v>
      </c>
      <c r="V55" s="65" t="s">
        <v>110</v>
      </c>
      <c r="W55" s="59">
        <f>VLOOKUP(V55, $AN$23:$AO$27, 2, FALSE)</f>
        <v>0</v>
      </c>
      <c r="X55" s="65" t="s">
        <v>110</v>
      </c>
      <c r="Y55" s="59" t="str">
        <f>VLOOKUP(X55, $AQ$23:$AR$53, 2, FALSE)</f>
        <v>0</v>
      </c>
      <c r="Z55" s="65" t="s">
        <v>110</v>
      </c>
      <c r="AA55" s="59" t="str">
        <f>VLOOKUP(Z55, $AT$23:$AU$58, 2, FALSE)</f>
        <v>0</v>
      </c>
      <c r="AB55" s="44"/>
      <c r="AC55" s="43">
        <v>0</v>
      </c>
      <c r="AD55" s="65" t="s">
        <v>110</v>
      </c>
      <c r="AE55" s="59" t="str">
        <f>VLOOKUP(AD55, $AW$23:$AX$43, 2, FALSE)</f>
        <v>0</v>
      </c>
      <c r="AF55" s="65" t="s">
        <v>110</v>
      </c>
      <c r="AG55" s="59">
        <f>VLOOKUP(AF55, $AZ$23:$BA$27, 2, FALSE)</f>
        <v>0</v>
      </c>
      <c r="AH55" s="65" t="s">
        <v>110</v>
      </c>
      <c r="AI55" s="59">
        <f>VLOOKUP(AH55, $AZ$23:$BA$27, 2, FALSE)</f>
        <v>0</v>
      </c>
      <c r="AJ55" s="4"/>
      <c r="AK55" s="4"/>
      <c r="AL55"/>
      <c r="AM55"/>
      <c r="AN55" s="9"/>
      <c r="AO55" s="9"/>
      <c r="AP55"/>
      <c r="AQ55"/>
      <c r="AR55"/>
      <c r="AS55"/>
      <c r="AT55" s="9" t="s">
        <v>183</v>
      </c>
      <c r="AU55" s="9">
        <v>1800</v>
      </c>
      <c r="AV55"/>
      <c r="AW55" s="9"/>
      <c r="AX55" s="9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</row>
    <row r="56" spans="1:100" s="2" customFormat="1">
      <c r="A56" s="11">
        <v>53</v>
      </c>
      <c r="B56" s="69" t="str">
        <f>IF(OR(H56="",H56&gt;=19),"No","Yes")</f>
        <v>No</v>
      </c>
      <c r="C56" s="48" t="str">
        <f>IF(OR(H56="",H56&gt;=17),"No","Yes")</f>
        <v>No</v>
      </c>
      <c r="D56" s="48" t="str">
        <f>IF(OR(H56=13, H56=14), "Yes", "No")</f>
        <v>No</v>
      </c>
      <c r="E56" s="48" t="str">
        <f>IF(OR(H56="",H56&gt;=13),"No","Yes")</f>
        <v>No</v>
      </c>
      <c r="F56" s="54"/>
      <c r="G56" s="54"/>
      <c r="H56" s="54" t="str">
        <f>IF(F56="","",VLOOKUP(F56,#REF!,4,FALSE))</f>
        <v/>
      </c>
      <c r="I56" s="96" t="str">
        <f>IF(Table32[[#This Row],[Under 13?]]="Yes",
     1 + COUNTIFS(Table32[Under 13?],"Yes",Table32[Top 4 Total],"&gt;"&amp;Table32[[#This Row],[Top 4 Total]]),
     ""
)</f>
        <v/>
      </c>
      <c r="J56" s="96" t="str">
        <f>IF(Table32[[#This Row],[Under 15?]]="Yes",
     1 + COUNTIFS(Table32[Under 15?],"Yes",Table32[Top 4 Total],"&gt;"&amp;Table32[[#This Row],[Top 4 Total]]),
     ""
)</f>
        <v/>
      </c>
      <c r="K56" s="96" t="str">
        <f>IF(Table32[[#This Row],[Under 17?]]="Yes",
     1 + COUNTIFS(Table32[Under 17?],"Yes",Table32[Top 4 Total],"&gt;"&amp;Table32[[#This Row],[Top 4 Total]]),
     ""
)</f>
        <v/>
      </c>
      <c r="L56" s="96" t="str">
        <f>IF(Table32[[#This Row],[Under 19?]]="Yes",
     1 + COUNTIFS(Table32[Under 19?],"Yes",Table32[Top 4 Total],"&gt;"&amp;Table32[[#This Row],[Top 4 Total]]),
     ""
)</f>
        <v/>
      </c>
      <c r="M56" s="52" cm="1">
        <f t="array" ref="M56">SUM(LARGE((O56,Q56,S56,U56,W56,Y56,AA56,AC56,AE56,AG56,AI56),{1,2,3,4}))</f>
        <v>0</v>
      </c>
      <c r="N56" s="60" t="s">
        <v>110</v>
      </c>
      <c r="O56" s="59">
        <f>VLOOKUP(N56, $AN$23:$AO$27, 2, FALSE)</f>
        <v>0</v>
      </c>
      <c r="P56" s="65" t="s">
        <v>110</v>
      </c>
      <c r="Q56" s="59" t="str">
        <f>VLOOKUP(P56, $AK$23:$AL$43, 2, FALSE)</f>
        <v>0</v>
      </c>
      <c r="R56" s="65" t="s">
        <v>110</v>
      </c>
      <c r="S56" s="59" t="str">
        <f>VLOOKUP(R56, $AK$23:$AL$43, 2, FALSE)</f>
        <v>0</v>
      </c>
      <c r="T56" s="65" t="s">
        <v>110</v>
      </c>
      <c r="U56" s="59" t="str">
        <f>VLOOKUP(T56, $AQ$23:$AR$53, 2, FALSE)</f>
        <v>0</v>
      </c>
      <c r="V56" s="65" t="s">
        <v>110</v>
      </c>
      <c r="W56" s="59">
        <f>VLOOKUP(V56, $AN$23:$AO$27, 2, FALSE)</f>
        <v>0</v>
      </c>
      <c r="X56" s="65" t="s">
        <v>110</v>
      </c>
      <c r="Y56" s="59" t="str">
        <f>VLOOKUP(X56, $AQ$23:$AR$53, 2, FALSE)</f>
        <v>0</v>
      </c>
      <c r="Z56" s="65" t="s">
        <v>110</v>
      </c>
      <c r="AA56" s="59" t="str">
        <f>VLOOKUP(Z56, $AT$23:$AU$58, 2, FALSE)</f>
        <v>0</v>
      </c>
      <c r="AB56" s="44"/>
      <c r="AC56" s="43">
        <v>0</v>
      </c>
      <c r="AD56" s="65" t="s">
        <v>110</v>
      </c>
      <c r="AE56" s="59" t="str">
        <f>VLOOKUP(AD56, $AW$23:$AX$43, 2, FALSE)</f>
        <v>0</v>
      </c>
      <c r="AF56" s="65" t="s">
        <v>110</v>
      </c>
      <c r="AG56" s="59">
        <f>VLOOKUP(AF56, $AZ$23:$BA$27, 2, FALSE)</f>
        <v>0</v>
      </c>
      <c r="AH56" s="65" t="s">
        <v>110</v>
      </c>
      <c r="AI56" s="59">
        <f>VLOOKUP(AH56, $AZ$23:$BA$27, 2, FALSE)</f>
        <v>0</v>
      </c>
      <c r="AJ56" s="4"/>
      <c r="AK56" s="4"/>
      <c r="AL56"/>
      <c r="AM56"/>
      <c r="AN56" s="9"/>
      <c r="AO56" s="9"/>
      <c r="AP56"/>
      <c r="AQ56"/>
      <c r="AR56"/>
      <c r="AS56"/>
      <c r="AT56" s="9" t="s">
        <v>264</v>
      </c>
      <c r="AU56" s="9">
        <v>3000</v>
      </c>
      <c r="AV56"/>
      <c r="AW56" s="9"/>
      <c r="AX56" s="9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</row>
    <row r="57" spans="1:100" s="2" customFormat="1">
      <c r="A57" s="11">
        <v>54</v>
      </c>
      <c r="B57" s="69" t="str">
        <f>IF(OR(H57="",H57&gt;=19),"No","Yes")</f>
        <v>No</v>
      </c>
      <c r="C57" s="48" t="str">
        <f>IF(OR(H57="",H57&gt;=17),"No","Yes")</f>
        <v>No</v>
      </c>
      <c r="D57" s="48" t="str">
        <f>IF(OR(H57=13, H57=14), "Yes", "No")</f>
        <v>No</v>
      </c>
      <c r="E57" s="48" t="str">
        <f>IF(OR(H57="",H57&gt;=13),"No","Yes")</f>
        <v>No</v>
      </c>
      <c r="F57" s="54"/>
      <c r="G57" s="54"/>
      <c r="H57" s="54" t="str">
        <f>IF(F57="","",VLOOKUP(F57,#REF!,4,FALSE))</f>
        <v/>
      </c>
      <c r="I57" s="96" t="str">
        <f>IF(Table32[[#This Row],[Under 13?]]="Yes",
     1 + COUNTIFS(Table32[Under 13?],"Yes",Table32[Top 4 Total],"&gt;"&amp;Table32[[#This Row],[Top 4 Total]]),
     ""
)</f>
        <v/>
      </c>
      <c r="J57" s="96" t="str">
        <f>IF(Table32[[#This Row],[Under 15?]]="Yes",
     1 + COUNTIFS(Table32[Under 15?],"Yes",Table32[Top 4 Total],"&gt;"&amp;Table32[[#This Row],[Top 4 Total]]),
     ""
)</f>
        <v/>
      </c>
      <c r="K57" s="96" t="str">
        <f>IF(Table32[[#This Row],[Under 17?]]="Yes",
     1 + COUNTIFS(Table32[Under 17?],"Yes",Table32[Top 4 Total],"&gt;"&amp;Table32[[#This Row],[Top 4 Total]]),
     ""
)</f>
        <v/>
      </c>
      <c r="L57" s="96" t="str">
        <f>IF(Table32[[#This Row],[Under 19?]]="Yes",
     1 + COUNTIFS(Table32[Under 19?],"Yes",Table32[Top 4 Total],"&gt;"&amp;Table32[[#This Row],[Top 4 Total]]),
     ""
)</f>
        <v/>
      </c>
      <c r="M57" s="52" cm="1">
        <f t="array" ref="M57">SUM(LARGE((O57,Q57,S57,U57,W57,Y57,AA57,AC57,AE57,AG57,AI57),{1,2,3,4}))</f>
        <v>0</v>
      </c>
      <c r="N57" s="60" t="s">
        <v>110</v>
      </c>
      <c r="O57" s="59">
        <f>VLOOKUP(N57, $AN$23:$AO$27, 2, FALSE)</f>
        <v>0</v>
      </c>
      <c r="P57" s="65" t="s">
        <v>110</v>
      </c>
      <c r="Q57" s="59" t="str">
        <f>VLOOKUP(P57, $AK$23:$AL$43, 2, FALSE)</f>
        <v>0</v>
      </c>
      <c r="R57" s="65" t="s">
        <v>110</v>
      </c>
      <c r="S57" s="59" t="str">
        <f>VLOOKUP(R57, $AK$23:$AL$43, 2, FALSE)</f>
        <v>0</v>
      </c>
      <c r="T57" s="65" t="s">
        <v>110</v>
      </c>
      <c r="U57" s="59" t="str">
        <f>VLOOKUP(T57, $AQ$23:$AR$53, 2, FALSE)</f>
        <v>0</v>
      </c>
      <c r="V57" s="65" t="s">
        <v>110</v>
      </c>
      <c r="W57" s="59">
        <f>VLOOKUP(V57, $AN$23:$AO$27, 2, FALSE)</f>
        <v>0</v>
      </c>
      <c r="X57" s="65" t="s">
        <v>110</v>
      </c>
      <c r="Y57" s="59" t="str">
        <f>VLOOKUP(X57, $AQ$23:$AR$53, 2, FALSE)</f>
        <v>0</v>
      </c>
      <c r="Z57" s="65" t="s">
        <v>110</v>
      </c>
      <c r="AA57" s="59" t="str">
        <f>VLOOKUP(Z57, $AT$23:$AU$58, 2, FALSE)</f>
        <v>0</v>
      </c>
      <c r="AB57" s="44"/>
      <c r="AC57" s="43">
        <v>0</v>
      </c>
      <c r="AD57" s="65" t="s">
        <v>110</v>
      </c>
      <c r="AE57" s="59" t="str">
        <f>VLOOKUP(AD57, $AW$23:$AX$43, 2, FALSE)</f>
        <v>0</v>
      </c>
      <c r="AF57" s="65" t="s">
        <v>110</v>
      </c>
      <c r="AG57" s="59">
        <f>VLOOKUP(AF57, $AZ$23:$BA$27, 2, FALSE)</f>
        <v>0</v>
      </c>
      <c r="AH57" s="65" t="s">
        <v>110</v>
      </c>
      <c r="AI57" s="59">
        <f>VLOOKUP(AH57, $AZ$23:$BA$27, 2, FALSE)</f>
        <v>0</v>
      </c>
      <c r="AJ57" s="4"/>
      <c r="AK57" s="4"/>
      <c r="AL57"/>
      <c r="AM57"/>
      <c r="AN57" s="9"/>
      <c r="AO57" s="9"/>
      <c r="AP57"/>
      <c r="AQ57"/>
      <c r="AR57"/>
      <c r="AS57"/>
      <c r="AT57" s="9" t="s">
        <v>193</v>
      </c>
      <c r="AU57" s="9">
        <v>4000</v>
      </c>
      <c r="AV57"/>
      <c r="AW57" s="9"/>
      <c r="AX57" s="9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</row>
    <row r="58" spans="1:100" s="2" customFormat="1">
      <c r="A58" s="11">
        <v>55</v>
      </c>
      <c r="B58" s="69" t="str">
        <f>IF(OR(H58="",H58&gt;=19),"No","Yes")</f>
        <v>No</v>
      </c>
      <c r="C58" s="48" t="str">
        <f>IF(OR(H58="",H58&gt;=17),"No","Yes")</f>
        <v>No</v>
      </c>
      <c r="D58" s="48" t="str">
        <f>IF(OR(H58=13, H58=14), "Yes", "No")</f>
        <v>No</v>
      </c>
      <c r="E58" s="48" t="str">
        <f>IF(OR(H58="",H58&gt;=13),"No","Yes")</f>
        <v>No</v>
      </c>
      <c r="F58" s="54"/>
      <c r="G58" s="54"/>
      <c r="H58" s="54" t="str">
        <f>IF(F58="","",VLOOKUP(F58,#REF!,4,FALSE))</f>
        <v/>
      </c>
      <c r="I58" s="96" t="str">
        <f>IF(Table32[[#This Row],[Under 13?]]="Yes",
     1 + COUNTIFS(Table32[Under 13?],"Yes",Table32[Top 4 Total],"&gt;"&amp;Table32[[#This Row],[Top 4 Total]]),
     ""
)</f>
        <v/>
      </c>
      <c r="J58" s="96" t="str">
        <f>IF(Table32[[#This Row],[Under 15?]]="Yes",
     1 + COUNTIFS(Table32[Under 15?],"Yes",Table32[Top 4 Total],"&gt;"&amp;Table32[[#This Row],[Top 4 Total]]),
     ""
)</f>
        <v/>
      </c>
      <c r="K58" s="96" t="str">
        <f>IF(Table32[[#This Row],[Under 17?]]="Yes",
     1 + COUNTIFS(Table32[Under 17?],"Yes",Table32[Top 4 Total],"&gt;"&amp;Table32[[#This Row],[Top 4 Total]]),
     ""
)</f>
        <v/>
      </c>
      <c r="L58" s="96" t="str">
        <f>IF(Table32[[#This Row],[Under 19?]]="Yes",
     1 + COUNTIFS(Table32[Under 19?],"Yes",Table32[Top 4 Total],"&gt;"&amp;Table32[[#This Row],[Top 4 Total]]),
     ""
)</f>
        <v/>
      </c>
      <c r="M58" s="52" cm="1">
        <f t="array" ref="M58">SUM(LARGE((O58,Q58,S58,U58,W58,Y58,AA58,AC58,AE58,AG58,AI58),{1,2,3,4}))</f>
        <v>0</v>
      </c>
      <c r="N58" s="60" t="s">
        <v>110</v>
      </c>
      <c r="O58" s="59">
        <f>VLOOKUP(N58, $AN$23:$AO$27, 2, FALSE)</f>
        <v>0</v>
      </c>
      <c r="P58" s="65" t="s">
        <v>110</v>
      </c>
      <c r="Q58" s="59" t="str">
        <f>VLOOKUP(P58, $AK$23:$AL$43, 2, FALSE)</f>
        <v>0</v>
      </c>
      <c r="R58" s="65" t="s">
        <v>110</v>
      </c>
      <c r="S58" s="59" t="str">
        <f>VLOOKUP(R58, $AK$23:$AL$43, 2, FALSE)</f>
        <v>0</v>
      </c>
      <c r="T58" s="65" t="s">
        <v>110</v>
      </c>
      <c r="U58" s="59" t="str">
        <f>VLOOKUP(T58, $AQ$23:$AR$53, 2, FALSE)</f>
        <v>0</v>
      </c>
      <c r="V58" s="65" t="s">
        <v>110</v>
      </c>
      <c r="W58" s="59">
        <f>VLOOKUP(V58, $AN$23:$AO$27, 2, FALSE)</f>
        <v>0</v>
      </c>
      <c r="X58" s="65" t="s">
        <v>110</v>
      </c>
      <c r="Y58" s="59" t="str">
        <f>VLOOKUP(X58, $AQ$23:$AR$53, 2, FALSE)</f>
        <v>0</v>
      </c>
      <c r="Z58" s="65" t="s">
        <v>110</v>
      </c>
      <c r="AA58" s="59" t="str">
        <f>VLOOKUP(Z58, $AT$23:$AU$58, 2, FALSE)</f>
        <v>0</v>
      </c>
      <c r="AB58" s="44"/>
      <c r="AC58" s="43">
        <v>0</v>
      </c>
      <c r="AD58" s="65" t="s">
        <v>110</v>
      </c>
      <c r="AE58" s="59" t="str">
        <f>VLOOKUP(AD58, $AW$23:$AX$43, 2, FALSE)</f>
        <v>0</v>
      </c>
      <c r="AF58" s="65" t="s">
        <v>110</v>
      </c>
      <c r="AG58" s="59">
        <f>VLOOKUP(AF58, $AZ$23:$BA$27, 2, FALSE)</f>
        <v>0</v>
      </c>
      <c r="AH58" s="65" t="s">
        <v>110</v>
      </c>
      <c r="AI58" s="59">
        <f>VLOOKUP(AH58, $AZ$23:$BA$27, 2, FALSE)</f>
        <v>0</v>
      </c>
      <c r="AJ58" s="4"/>
      <c r="AK58" s="4"/>
      <c r="AL58"/>
      <c r="AM58"/>
      <c r="AN58" s="9"/>
      <c r="AO58" s="9"/>
      <c r="AP58"/>
      <c r="AQ58"/>
      <c r="AR58"/>
      <c r="AS58"/>
      <c r="AT58" s="9" t="s">
        <v>182</v>
      </c>
      <c r="AU58" s="9">
        <v>5000</v>
      </c>
      <c r="AV58"/>
      <c r="AW58" s="9"/>
      <c r="AX58" s="9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</row>
    <row r="59" spans="1:100" s="2" customFormat="1">
      <c r="A59" s="11">
        <v>56</v>
      </c>
      <c r="B59" s="69" t="str">
        <f>IF(OR(H59="",H59&gt;=19),"No","Yes")</f>
        <v>No</v>
      </c>
      <c r="C59" s="48" t="str">
        <f>IF(OR(H59="",H59&gt;=17),"No","Yes")</f>
        <v>No</v>
      </c>
      <c r="D59" s="48" t="str">
        <f>IF(OR(H59=13, H59=14), "Yes", "No")</f>
        <v>No</v>
      </c>
      <c r="E59" s="48" t="str">
        <f>IF(OR(H59="",H59&gt;=13),"No","Yes")</f>
        <v>No</v>
      </c>
      <c r="F59" s="51"/>
      <c r="G59" s="51"/>
      <c r="H59" s="54" t="str">
        <f>IF(F59="","",VLOOKUP(F59,#REF!,4,FALSE))</f>
        <v/>
      </c>
      <c r="I59" s="96" t="str">
        <f>IF(Table32[[#This Row],[Under 13?]]="Yes",
     1 + COUNTIFS(Table32[Under 13?],"Yes",Table32[Top 4 Total],"&gt;"&amp;Table32[[#This Row],[Top 4 Total]]),
     ""
)</f>
        <v/>
      </c>
      <c r="J59" s="96" t="str">
        <f>IF(Table32[[#This Row],[Under 15?]]="Yes",
     1 + COUNTIFS(Table32[Under 15?],"Yes",Table32[Top 4 Total],"&gt;"&amp;Table32[[#This Row],[Top 4 Total]]),
     ""
)</f>
        <v/>
      </c>
      <c r="K59" s="96" t="str">
        <f>IF(Table32[[#This Row],[Under 17?]]="Yes",
     1 + COUNTIFS(Table32[Under 17?],"Yes",Table32[Top 4 Total],"&gt;"&amp;Table32[[#This Row],[Top 4 Total]]),
     ""
)</f>
        <v/>
      </c>
      <c r="L59" s="96" t="str">
        <f>IF(Table32[[#This Row],[Under 19?]]="Yes",
     1 + COUNTIFS(Table32[Under 19?],"Yes",Table32[Top 4 Total],"&gt;"&amp;Table32[[#This Row],[Top 4 Total]]),
     ""
)</f>
        <v/>
      </c>
      <c r="M59" s="52" cm="1">
        <f t="array" ref="M59">SUM(LARGE((O59,Q59,S59,U59,W59,Y59,AA59,AC59,AE59,AG59,AI59),{1,2,3,4}))</f>
        <v>0</v>
      </c>
      <c r="N59" s="60" t="s">
        <v>110</v>
      </c>
      <c r="O59" s="59">
        <f>VLOOKUP(N59, $AN$23:$AO$27, 2, FALSE)</f>
        <v>0</v>
      </c>
      <c r="P59" s="65" t="s">
        <v>110</v>
      </c>
      <c r="Q59" s="59" t="str">
        <f>VLOOKUP(P59, $AK$23:$AL$43, 2, FALSE)</f>
        <v>0</v>
      </c>
      <c r="R59" s="65" t="s">
        <v>110</v>
      </c>
      <c r="S59" s="59" t="str">
        <f>VLOOKUP(R59, $AK$23:$AL$43, 2, FALSE)</f>
        <v>0</v>
      </c>
      <c r="T59" s="65" t="s">
        <v>110</v>
      </c>
      <c r="U59" s="59" t="str">
        <f>VLOOKUP(T59, $AQ$23:$AR$53, 2, FALSE)</f>
        <v>0</v>
      </c>
      <c r="V59" s="65" t="s">
        <v>110</v>
      </c>
      <c r="W59" s="59">
        <f>VLOOKUP(V59, $AN$23:$AO$27, 2, FALSE)</f>
        <v>0</v>
      </c>
      <c r="X59" s="65" t="s">
        <v>110</v>
      </c>
      <c r="Y59" s="59" t="str">
        <f>VLOOKUP(X59, $AQ$23:$AR$53, 2, FALSE)</f>
        <v>0</v>
      </c>
      <c r="Z59" s="65" t="s">
        <v>110</v>
      </c>
      <c r="AA59" s="59" t="str">
        <f>VLOOKUP(Z59, $AT$23:$AU$58, 2, FALSE)</f>
        <v>0</v>
      </c>
      <c r="AB59" s="45"/>
      <c r="AC59" s="43">
        <v>0</v>
      </c>
      <c r="AD59" s="65" t="s">
        <v>110</v>
      </c>
      <c r="AE59" s="59" t="str">
        <f>VLOOKUP(AD59, $AW$23:$AX$43, 2, FALSE)</f>
        <v>0</v>
      </c>
      <c r="AF59" s="65" t="s">
        <v>110</v>
      </c>
      <c r="AG59" s="59">
        <f>VLOOKUP(AF59, $AZ$23:$BA$27, 2, FALSE)</f>
        <v>0</v>
      </c>
      <c r="AH59" s="65" t="s">
        <v>110</v>
      </c>
      <c r="AI59" s="59">
        <f>VLOOKUP(AH59, $AZ$23:$BA$27, 2, FALSE)</f>
        <v>0</v>
      </c>
      <c r="AJ59" s="4"/>
      <c r="AK59" s="4"/>
      <c r="AL59"/>
      <c r="AM59"/>
      <c r="AN59" s="9"/>
      <c r="AO59" s="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</row>
    <row r="60" spans="1:100" s="2" customFormat="1">
      <c r="A60" s="11">
        <v>57</v>
      </c>
      <c r="B60" s="69" t="str">
        <f>IF(OR(H60="",H60&gt;=19),"No","Yes")</f>
        <v>No</v>
      </c>
      <c r="C60" s="48" t="str">
        <f>IF(OR(H60="",H60&gt;=17),"No","Yes")</f>
        <v>No</v>
      </c>
      <c r="D60" s="48" t="str">
        <f>IF(OR(H60=13, H60=14), "Yes", "No")</f>
        <v>No</v>
      </c>
      <c r="E60" s="48" t="str">
        <f>IF(OR(H60="",H60&gt;=13),"No","Yes")</f>
        <v>No</v>
      </c>
      <c r="F60" s="51"/>
      <c r="G60" s="51"/>
      <c r="H60" s="54" t="str">
        <f>IF(F60="","",VLOOKUP(F60,#REF!,4,FALSE))</f>
        <v/>
      </c>
      <c r="I60" s="96" t="str">
        <f>IF(Table32[[#This Row],[Under 13?]]="Yes",
     1 + COUNTIFS(Table32[Under 13?],"Yes",Table32[Top 4 Total],"&gt;"&amp;Table32[[#This Row],[Top 4 Total]]),
     ""
)</f>
        <v/>
      </c>
      <c r="J60" s="96" t="str">
        <f>IF(Table32[[#This Row],[Under 15?]]="Yes",
     1 + COUNTIFS(Table32[Under 15?],"Yes",Table32[Top 4 Total],"&gt;"&amp;Table32[[#This Row],[Top 4 Total]]),
     ""
)</f>
        <v/>
      </c>
      <c r="K60" s="96" t="str">
        <f>IF(Table32[[#This Row],[Under 17?]]="Yes",
     1 + COUNTIFS(Table32[Under 17?],"Yes",Table32[Top 4 Total],"&gt;"&amp;Table32[[#This Row],[Top 4 Total]]),
     ""
)</f>
        <v/>
      </c>
      <c r="L60" s="96" t="str">
        <f>IF(Table32[[#This Row],[Under 19?]]="Yes",
     1 + COUNTIFS(Table32[Under 19?],"Yes",Table32[Top 4 Total],"&gt;"&amp;Table32[[#This Row],[Top 4 Total]]),
     ""
)</f>
        <v/>
      </c>
      <c r="M60" s="52" cm="1">
        <f t="array" ref="M60">SUM(LARGE((O60,Q60,S60,U60,W60,Y60,AA60,AC60,AE60,AG60,AI60),{1,2,3,4}))</f>
        <v>0</v>
      </c>
      <c r="N60" s="60" t="s">
        <v>110</v>
      </c>
      <c r="O60" s="59">
        <f>VLOOKUP(N60, $AN$23:$AO$27, 2, FALSE)</f>
        <v>0</v>
      </c>
      <c r="P60" s="65" t="s">
        <v>110</v>
      </c>
      <c r="Q60" s="59" t="str">
        <f>VLOOKUP(P60, $AK$23:$AL$43, 2, FALSE)</f>
        <v>0</v>
      </c>
      <c r="R60" s="65" t="s">
        <v>110</v>
      </c>
      <c r="S60" s="59" t="str">
        <f>VLOOKUP(R60, $AK$23:$AL$43, 2, FALSE)</f>
        <v>0</v>
      </c>
      <c r="T60" s="65" t="s">
        <v>110</v>
      </c>
      <c r="U60" s="59" t="str">
        <f>VLOOKUP(T60, $AQ$23:$AR$53, 2, FALSE)</f>
        <v>0</v>
      </c>
      <c r="V60" s="65" t="s">
        <v>110</v>
      </c>
      <c r="W60" s="59">
        <f>VLOOKUP(V60, $AN$23:$AO$27, 2, FALSE)</f>
        <v>0</v>
      </c>
      <c r="X60" s="65" t="s">
        <v>110</v>
      </c>
      <c r="Y60" s="59" t="str">
        <f>VLOOKUP(X60, $AQ$23:$AR$53, 2, FALSE)</f>
        <v>0</v>
      </c>
      <c r="Z60" s="65" t="s">
        <v>110</v>
      </c>
      <c r="AA60" s="59" t="str">
        <f>VLOOKUP(Z60, $AT$23:$AU$58, 2, FALSE)</f>
        <v>0</v>
      </c>
      <c r="AB60" s="45"/>
      <c r="AC60" s="43">
        <v>0</v>
      </c>
      <c r="AD60" s="65" t="s">
        <v>110</v>
      </c>
      <c r="AE60" s="59" t="str">
        <f>VLOOKUP(AD60, $AW$23:$AX$43, 2, FALSE)</f>
        <v>0</v>
      </c>
      <c r="AF60" s="65" t="s">
        <v>110</v>
      </c>
      <c r="AG60" s="59">
        <f>VLOOKUP(AF60, $AZ$23:$BA$27, 2, FALSE)</f>
        <v>0</v>
      </c>
      <c r="AH60" s="65" t="s">
        <v>110</v>
      </c>
      <c r="AI60" s="59">
        <f>VLOOKUP(AH60, $AZ$23:$BA$27, 2, FALSE)</f>
        <v>0</v>
      </c>
      <c r="AJ60" s="4"/>
      <c r="AK60" s="4"/>
      <c r="AL60"/>
      <c r="AM60"/>
      <c r="AN60" s="9"/>
      <c r="AO60" s="9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</row>
    <row r="61" spans="1:100" s="2" customFormat="1">
      <c r="A61" s="11">
        <v>58</v>
      </c>
      <c r="B61" s="69" t="str">
        <f>IF(OR(H61="",H61&gt;=19),"No","Yes")</f>
        <v>No</v>
      </c>
      <c r="C61" s="48" t="str">
        <f>IF(OR(H61="",H61&gt;=17),"No","Yes")</f>
        <v>No</v>
      </c>
      <c r="D61" s="48" t="str">
        <f>IF(OR(H61=13, H61=14), "Yes", "No")</f>
        <v>No</v>
      </c>
      <c r="E61" s="48" t="str">
        <f>IF(OR(H61="",H61&gt;=13),"No","Yes")</f>
        <v>No</v>
      </c>
      <c r="F61" s="51"/>
      <c r="G61" s="51"/>
      <c r="H61" s="54" t="str">
        <f>IF(F61="","",VLOOKUP(F61,#REF!,4,FALSE))</f>
        <v/>
      </c>
      <c r="I61" s="96" t="str">
        <f>IF(Table32[[#This Row],[Under 13?]]="Yes",
     1 + COUNTIFS(Table32[Under 13?],"Yes",Table32[Top 4 Total],"&gt;"&amp;Table32[[#This Row],[Top 4 Total]]),
     ""
)</f>
        <v/>
      </c>
      <c r="J61" s="96" t="str">
        <f>IF(Table32[[#This Row],[Under 15?]]="Yes",
     1 + COUNTIFS(Table32[Under 15?],"Yes",Table32[Top 4 Total],"&gt;"&amp;Table32[[#This Row],[Top 4 Total]]),
     ""
)</f>
        <v/>
      </c>
      <c r="K61" s="96" t="str">
        <f>IF(Table32[[#This Row],[Under 17?]]="Yes",
     1 + COUNTIFS(Table32[Under 17?],"Yes",Table32[Top 4 Total],"&gt;"&amp;Table32[[#This Row],[Top 4 Total]]),
     ""
)</f>
        <v/>
      </c>
      <c r="L61" s="96" t="str">
        <f>IF(Table32[[#This Row],[Under 19?]]="Yes",
     1 + COUNTIFS(Table32[Under 19?],"Yes",Table32[Top 4 Total],"&gt;"&amp;Table32[[#This Row],[Top 4 Total]]),
     ""
)</f>
        <v/>
      </c>
      <c r="M61" s="52" cm="1">
        <f t="array" ref="M61">SUM(LARGE((O61,Q61,S61,U61,W61,Y61,AA61,AC61,AE61,AG61,AI61),{1,2,3,4}))</f>
        <v>0</v>
      </c>
      <c r="N61" s="60" t="s">
        <v>110</v>
      </c>
      <c r="O61" s="59">
        <f>VLOOKUP(N61, $AN$23:$AO$27, 2, FALSE)</f>
        <v>0</v>
      </c>
      <c r="P61" s="65" t="s">
        <v>110</v>
      </c>
      <c r="Q61" s="59" t="str">
        <f>VLOOKUP(P61, $AK$23:$AL$43, 2, FALSE)</f>
        <v>0</v>
      </c>
      <c r="R61" s="65" t="s">
        <v>110</v>
      </c>
      <c r="S61" s="59" t="str">
        <f>VLOOKUP(R61, $AK$23:$AL$43, 2, FALSE)</f>
        <v>0</v>
      </c>
      <c r="T61" s="65" t="s">
        <v>110</v>
      </c>
      <c r="U61" s="59" t="str">
        <f>VLOOKUP(T61, $AQ$23:$AR$53, 2, FALSE)</f>
        <v>0</v>
      </c>
      <c r="V61" s="65" t="s">
        <v>110</v>
      </c>
      <c r="W61" s="59">
        <f>VLOOKUP(V61, $AN$23:$AO$27, 2, FALSE)</f>
        <v>0</v>
      </c>
      <c r="X61" s="65" t="s">
        <v>110</v>
      </c>
      <c r="Y61" s="59" t="str">
        <f>VLOOKUP(X61, $AQ$23:$AR$53, 2, FALSE)</f>
        <v>0</v>
      </c>
      <c r="Z61" s="65" t="s">
        <v>110</v>
      </c>
      <c r="AA61" s="59" t="str">
        <f>VLOOKUP(Z61, $AT$23:$AU$58, 2, FALSE)</f>
        <v>0</v>
      </c>
      <c r="AB61" s="45"/>
      <c r="AC61" s="43">
        <v>0</v>
      </c>
      <c r="AD61" s="65" t="s">
        <v>110</v>
      </c>
      <c r="AE61" s="59" t="str">
        <f>VLOOKUP(AD61, $AW$23:$AX$43, 2, FALSE)</f>
        <v>0</v>
      </c>
      <c r="AF61" s="65" t="s">
        <v>110</v>
      </c>
      <c r="AG61" s="59">
        <f>VLOOKUP(AF61, $AZ$23:$BA$27, 2, FALSE)</f>
        <v>0</v>
      </c>
      <c r="AH61" s="65" t="s">
        <v>110</v>
      </c>
      <c r="AI61" s="59">
        <f>VLOOKUP(AH61, $AZ$23:$BA$27, 2, FALSE)</f>
        <v>0</v>
      </c>
      <c r="AJ61" s="4"/>
      <c r="AK61" s="4"/>
      <c r="AL61"/>
      <c r="AM61"/>
      <c r="AN61" s="9"/>
      <c r="AO61" s="9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</row>
    <row r="62" spans="1:100" s="2" customFormat="1">
      <c r="A62" s="11">
        <v>59</v>
      </c>
      <c r="B62" s="69" t="str">
        <f>IF(OR(H62="",H62&gt;=19),"No","Yes")</f>
        <v>No</v>
      </c>
      <c r="C62" s="48" t="str">
        <f>IF(OR(H62="",H62&gt;=17),"No","Yes")</f>
        <v>No</v>
      </c>
      <c r="D62" s="48" t="str">
        <f>IF(OR(H62=13, H62=14), "Yes", "No")</f>
        <v>No</v>
      </c>
      <c r="E62" s="48" t="str">
        <f>IF(OR(H62="",H62&gt;=13),"No","Yes")</f>
        <v>No</v>
      </c>
      <c r="F62" s="51"/>
      <c r="G62" s="51"/>
      <c r="H62" s="54" t="str">
        <f>IF(F62="","",VLOOKUP(F62,#REF!,4,FALSE))</f>
        <v/>
      </c>
      <c r="I62" s="96" t="str">
        <f>IF(Table32[[#This Row],[Under 13?]]="Yes",
     1 + COUNTIFS(Table32[Under 13?],"Yes",Table32[Top 4 Total],"&gt;"&amp;Table32[[#This Row],[Top 4 Total]]),
     ""
)</f>
        <v/>
      </c>
      <c r="J62" s="96" t="str">
        <f>IF(Table32[[#This Row],[Under 15?]]="Yes",
     1 + COUNTIFS(Table32[Under 15?],"Yes",Table32[Top 4 Total],"&gt;"&amp;Table32[[#This Row],[Top 4 Total]]),
     ""
)</f>
        <v/>
      </c>
      <c r="K62" s="96" t="str">
        <f>IF(Table32[[#This Row],[Under 17?]]="Yes",
     1 + COUNTIFS(Table32[Under 17?],"Yes",Table32[Top 4 Total],"&gt;"&amp;Table32[[#This Row],[Top 4 Total]]),
     ""
)</f>
        <v/>
      </c>
      <c r="L62" s="96" t="str">
        <f>IF(Table32[[#This Row],[Under 19?]]="Yes",
     1 + COUNTIFS(Table32[Under 19?],"Yes",Table32[Top 4 Total],"&gt;"&amp;Table32[[#This Row],[Top 4 Total]]),
     ""
)</f>
        <v/>
      </c>
      <c r="M62" s="52" cm="1">
        <f t="array" ref="M62">SUM(LARGE((O62,Q62,S62,U62,W62,Y62,AA62,AC62,AE62,AG62,AI62),{1,2,3,4}))</f>
        <v>0</v>
      </c>
      <c r="N62" s="60" t="s">
        <v>110</v>
      </c>
      <c r="O62" s="59">
        <f>VLOOKUP(N62, $AN$23:$AO$27, 2, FALSE)</f>
        <v>0</v>
      </c>
      <c r="P62" s="65" t="s">
        <v>110</v>
      </c>
      <c r="Q62" s="59" t="str">
        <f>VLOOKUP(P62, $AK$23:$AL$43, 2, FALSE)</f>
        <v>0</v>
      </c>
      <c r="R62" s="65" t="s">
        <v>110</v>
      </c>
      <c r="S62" s="59" t="str">
        <f>VLOOKUP(R62, $AK$23:$AL$43, 2, FALSE)</f>
        <v>0</v>
      </c>
      <c r="T62" s="65" t="s">
        <v>110</v>
      </c>
      <c r="U62" s="59" t="str">
        <f>VLOOKUP(T62, $AQ$23:$AR$53, 2, FALSE)</f>
        <v>0</v>
      </c>
      <c r="V62" s="65" t="s">
        <v>110</v>
      </c>
      <c r="W62" s="59">
        <f>VLOOKUP(V62, $AN$23:$AO$27, 2, FALSE)</f>
        <v>0</v>
      </c>
      <c r="X62" s="65" t="s">
        <v>110</v>
      </c>
      <c r="Y62" s="59" t="str">
        <f>VLOOKUP(X62, $AQ$23:$AR$53, 2, FALSE)</f>
        <v>0</v>
      </c>
      <c r="Z62" s="65" t="s">
        <v>110</v>
      </c>
      <c r="AA62" s="59" t="str">
        <f>VLOOKUP(Z62, $AT$23:$AU$58, 2, FALSE)</f>
        <v>0</v>
      </c>
      <c r="AB62" s="45"/>
      <c r="AC62" s="43">
        <v>0</v>
      </c>
      <c r="AD62" s="65" t="s">
        <v>110</v>
      </c>
      <c r="AE62" s="59" t="str">
        <f>VLOOKUP(AD62, $AW$23:$AX$43, 2, FALSE)</f>
        <v>0</v>
      </c>
      <c r="AF62" s="65" t="s">
        <v>110</v>
      </c>
      <c r="AG62" s="59">
        <f>VLOOKUP(AF62, $AZ$23:$BA$27, 2, FALSE)</f>
        <v>0</v>
      </c>
      <c r="AH62" s="65" t="s">
        <v>110</v>
      </c>
      <c r="AI62" s="59">
        <f>VLOOKUP(AH62, $AZ$23:$BA$27, 2, FALSE)</f>
        <v>0</v>
      </c>
      <c r="AJ62" s="4"/>
      <c r="AK62" s="4"/>
      <c r="AL62"/>
      <c r="AM62"/>
      <c r="AN62" s="9"/>
      <c r="AO62" s="9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</row>
    <row r="63" spans="1:100" s="2" customFormat="1">
      <c r="A63" s="11">
        <v>60</v>
      </c>
      <c r="B63" s="69" t="str">
        <f>IF(OR(H63="",H63&gt;=19),"No","Yes")</f>
        <v>No</v>
      </c>
      <c r="C63" s="48" t="str">
        <f>IF(OR(H63="",H63&gt;=17),"No","Yes")</f>
        <v>No</v>
      </c>
      <c r="D63" s="48" t="str">
        <f>IF(OR(H63=13, H63=14), "Yes", "No")</f>
        <v>No</v>
      </c>
      <c r="E63" s="48" t="str">
        <f>IF(OR(H63="",H63&gt;=13),"No","Yes")</f>
        <v>No</v>
      </c>
      <c r="F63" s="51"/>
      <c r="G63" s="51"/>
      <c r="H63" s="54" t="str">
        <f>IF(F63="","",VLOOKUP(F63,#REF!,4,FALSE))</f>
        <v/>
      </c>
      <c r="I63" s="96" t="str">
        <f>IF(Table32[[#This Row],[Under 13?]]="Yes",
     1 + COUNTIFS(Table32[Under 13?],"Yes",Table32[Top 4 Total],"&gt;"&amp;Table32[[#This Row],[Top 4 Total]]),
     ""
)</f>
        <v/>
      </c>
      <c r="J63" s="96" t="str">
        <f>IF(Table32[[#This Row],[Under 15?]]="Yes",
     1 + COUNTIFS(Table32[Under 15?],"Yes",Table32[Top 4 Total],"&gt;"&amp;Table32[[#This Row],[Top 4 Total]]),
     ""
)</f>
        <v/>
      </c>
      <c r="K63" s="96" t="str">
        <f>IF(Table32[[#This Row],[Under 17?]]="Yes",
     1 + COUNTIFS(Table32[Under 17?],"Yes",Table32[Top 4 Total],"&gt;"&amp;Table32[[#This Row],[Top 4 Total]]),
     ""
)</f>
        <v/>
      </c>
      <c r="L63" s="96" t="str">
        <f>IF(Table32[[#This Row],[Under 19?]]="Yes",
     1 + COUNTIFS(Table32[Under 19?],"Yes",Table32[Top 4 Total],"&gt;"&amp;Table32[[#This Row],[Top 4 Total]]),
     ""
)</f>
        <v/>
      </c>
      <c r="M63" s="52" cm="1">
        <f t="array" ref="M63">SUM(LARGE((O63,Q63,S63,U63,W63,Y63,AA63,AC63,AE63,AG63,AI63),{1,2,3,4}))</f>
        <v>0</v>
      </c>
      <c r="N63" s="60" t="s">
        <v>110</v>
      </c>
      <c r="O63" s="59">
        <f>VLOOKUP(N63, $AN$23:$AO$27, 2, FALSE)</f>
        <v>0</v>
      </c>
      <c r="P63" s="65" t="s">
        <v>110</v>
      </c>
      <c r="Q63" s="59" t="str">
        <f>VLOOKUP(P63, $AK$23:$AL$43, 2, FALSE)</f>
        <v>0</v>
      </c>
      <c r="R63" s="65" t="s">
        <v>110</v>
      </c>
      <c r="S63" s="59" t="str">
        <f>VLOOKUP(R63, $AK$23:$AL$43, 2, FALSE)</f>
        <v>0</v>
      </c>
      <c r="T63" s="65" t="s">
        <v>110</v>
      </c>
      <c r="U63" s="59" t="str">
        <f>VLOOKUP(T63, $AQ$23:$AR$53, 2, FALSE)</f>
        <v>0</v>
      </c>
      <c r="V63" s="65" t="s">
        <v>110</v>
      </c>
      <c r="W63" s="59">
        <f>VLOOKUP(V63, $AN$23:$AO$27, 2, FALSE)</f>
        <v>0</v>
      </c>
      <c r="X63" s="65" t="s">
        <v>110</v>
      </c>
      <c r="Y63" s="59" t="str">
        <f>VLOOKUP(X63, $AQ$23:$AR$53, 2, FALSE)</f>
        <v>0</v>
      </c>
      <c r="Z63" s="65" t="s">
        <v>110</v>
      </c>
      <c r="AA63" s="59" t="str">
        <f>VLOOKUP(Z63, $AT$23:$AU$58, 2, FALSE)</f>
        <v>0</v>
      </c>
      <c r="AB63" s="45"/>
      <c r="AC63" s="43">
        <v>0</v>
      </c>
      <c r="AD63" s="65" t="s">
        <v>110</v>
      </c>
      <c r="AE63" s="59" t="str">
        <f>VLOOKUP(AD63, $AW$23:$AX$43, 2, FALSE)</f>
        <v>0</v>
      </c>
      <c r="AF63" s="65" t="s">
        <v>110</v>
      </c>
      <c r="AG63" s="59">
        <f>VLOOKUP(AF63, $AZ$23:$BA$27, 2, FALSE)</f>
        <v>0</v>
      </c>
      <c r="AH63" s="65" t="s">
        <v>110</v>
      </c>
      <c r="AI63" s="59">
        <f>VLOOKUP(AH63, $AZ$23:$BA$27, 2, FALSE)</f>
        <v>0</v>
      </c>
      <c r="AJ63" s="4"/>
      <c r="AK63" s="4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</row>
    <row r="64" spans="1:100" s="2" customFormat="1">
      <c r="A64" s="11">
        <v>61</v>
      </c>
      <c r="B64" s="69" t="str">
        <f>IF(OR(H64="",H64&gt;=19),"No","Yes")</f>
        <v>No</v>
      </c>
      <c r="C64" s="48" t="str">
        <f>IF(OR(H64="",H64&gt;=17),"No","Yes")</f>
        <v>No</v>
      </c>
      <c r="D64" s="48" t="str">
        <f>IF(OR(H64=13, H64=14), "Yes", "No")</f>
        <v>No</v>
      </c>
      <c r="E64" s="48" t="str">
        <f>IF(OR(H64="",H64&gt;=13),"No","Yes")</f>
        <v>No</v>
      </c>
      <c r="F64" s="55"/>
      <c r="G64" s="55"/>
      <c r="H64" s="54" t="str">
        <f>IF(F64="","",VLOOKUP(F64,#REF!,4,FALSE))</f>
        <v/>
      </c>
      <c r="I64" s="96" t="str">
        <f>IF(Table32[[#This Row],[Under 13?]]="Yes",
     1 + COUNTIFS(Table32[Under 13?],"Yes",Table32[Top 4 Total],"&gt;"&amp;Table32[[#This Row],[Top 4 Total]]),
     ""
)</f>
        <v/>
      </c>
      <c r="J64" s="96" t="str">
        <f>IF(Table32[[#This Row],[Under 15?]]="Yes",
     1 + COUNTIFS(Table32[Under 15?],"Yes",Table32[Top 4 Total],"&gt;"&amp;Table32[[#This Row],[Top 4 Total]]),
     ""
)</f>
        <v/>
      </c>
      <c r="K64" s="96" t="str">
        <f>IF(Table32[[#This Row],[Under 17?]]="Yes",
     1 + COUNTIFS(Table32[Under 17?],"Yes",Table32[Top 4 Total],"&gt;"&amp;Table32[[#This Row],[Top 4 Total]]),
     ""
)</f>
        <v/>
      </c>
      <c r="L64" s="96" t="str">
        <f>IF(Table32[[#This Row],[Under 19?]]="Yes",
     1 + COUNTIFS(Table32[Under 19?],"Yes",Table32[Top 4 Total],"&gt;"&amp;Table32[[#This Row],[Top 4 Total]]),
     ""
)</f>
        <v/>
      </c>
      <c r="M64" s="52" cm="1">
        <f t="array" ref="M64">SUM(LARGE((O64,Q64,S64,U64,W64,Y64,AA64,AC64,AE64,AG64,AI64),{1,2,3,4}))</f>
        <v>0</v>
      </c>
      <c r="N64" s="60" t="s">
        <v>110</v>
      </c>
      <c r="O64" s="59">
        <f>VLOOKUP(N64, $AN$23:$AO$27, 2, FALSE)</f>
        <v>0</v>
      </c>
      <c r="P64" s="65" t="s">
        <v>110</v>
      </c>
      <c r="Q64" s="59" t="str">
        <f>VLOOKUP(P64, $AK$23:$AL$43, 2, FALSE)</f>
        <v>0</v>
      </c>
      <c r="R64" s="65" t="s">
        <v>110</v>
      </c>
      <c r="S64" s="59" t="str">
        <f>VLOOKUP(R64, $AK$23:$AL$43, 2, FALSE)</f>
        <v>0</v>
      </c>
      <c r="T64" s="65" t="s">
        <v>110</v>
      </c>
      <c r="U64" s="59" t="str">
        <f>VLOOKUP(T64, $AQ$23:$AR$53, 2, FALSE)</f>
        <v>0</v>
      </c>
      <c r="V64" s="65" t="s">
        <v>110</v>
      </c>
      <c r="W64" s="59">
        <f>VLOOKUP(V64, $AN$23:$AO$27, 2, FALSE)</f>
        <v>0</v>
      </c>
      <c r="X64" s="65" t="s">
        <v>110</v>
      </c>
      <c r="Y64" s="59" t="str">
        <f>VLOOKUP(X64, $AQ$23:$AR$53, 2, FALSE)</f>
        <v>0</v>
      </c>
      <c r="Z64" s="65" t="s">
        <v>110</v>
      </c>
      <c r="AA64" s="59" t="str">
        <f>VLOOKUP(Z64, $AT$23:$AU$58, 2, FALSE)</f>
        <v>0</v>
      </c>
      <c r="AB64" s="44"/>
      <c r="AC64" s="43">
        <v>0</v>
      </c>
      <c r="AD64" s="65" t="s">
        <v>110</v>
      </c>
      <c r="AE64" s="59" t="str">
        <f>VLOOKUP(AD64, $AW$23:$AX$43, 2, FALSE)</f>
        <v>0</v>
      </c>
      <c r="AF64" s="65" t="s">
        <v>110</v>
      </c>
      <c r="AG64" s="59">
        <f>VLOOKUP(AF64, $AZ$23:$BA$27, 2, FALSE)</f>
        <v>0</v>
      </c>
      <c r="AH64" s="65" t="s">
        <v>110</v>
      </c>
      <c r="AI64" s="59">
        <f>VLOOKUP(AH64, $AZ$23:$BA$27, 2, FALSE)</f>
        <v>0</v>
      </c>
      <c r="AJ64" s="4"/>
      <c r="AK64" s="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</row>
    <row r="65" spans="1:100" s="2" customFormat="1">
      <c r="A65" s="11">
        <v>62</v>
      </c>
      <c r="B65" s="69" t="str">
        <f>IF(OR(H65="",H65&gt;=19),"No","Yes")</f>
        <v>No</v>
      </c>
      <c r="C65" s="48" t="str">
        <f>IF(OR(H65="",H65&gt;=17),"No","Yes")</f>
        <v>No</v>
      </c>
      <c r="D65" s="48" t="str">
        <f>IF(OR(H65=13, H65=14), "Yes", "No")</f>
        <v>No</v>
      </c>
      <c r="E65" s="48" t="str">
        <f>IF(OR(H65="",H65&gt;=13),"No","Yes")</f>
        <v>No</v>
      </c>
      <c r="F65" s="55"/>
      <c r="G65" s="55"/>
      <c r="H65" s="54" t="str">
        <f>IF(F65="","",VLOOKUP(F65,#REF!,4,FALSE))</f>
        <v/>
      </c>
      <c r="I65" s="96" t="str">
        <f>IF(Table32[[#This Row],[Under 13?]]="Yes",
     1 + COUNTIFS(Table32[Under 13?],"Yes",Table32[Top 4 Total],"&gt;"&amp;Table32[[#This Row],[Top 4 Total]]),
     ""
)</f>
        <v/>
      </c>
      <c r="J65" s="96" t="str">
        <f>IF(Table32[[#This Row],[Under 15?]]="Yes",
     1 + COUNTIFS(Table32[Under 15?],"Yes",Table32[Top 4 Total],"&gt;"&amp;Table32[[#This Row],[Top 4 Total]]),
     ""
)</f>
        <v/>
      </c>
      <c r="K65" s="96" t="str">
        <f>IF(Table32[[#This Row],[Under 17?]]="Yes",
     1 + COUNTIFS(Table32[Under 17?],"Yes",Table32[Top 4 Total],"&gt;"&amp;Table32[[#This Row],[Top 4 Total]]),
     ""
)</f>
        <v/>
      </c>
      <c r="L65" s="96" t="str">
        <f>IF(Table32[[#This Row],[Under 19?]]="Yes",
     1 + COUNTIFS(Table32[Under 19?],"Yes",Table32[Top 4 Total],"&gt;"&amp;Table32[[#This Row],[Top 4 Total]]),
     ""
)</f>
        <v/>
      </c>
      <c r="M65" s="52" cm="1">
        <f t="array" ref="M65">SUM(LARGE((O65,Q65,S65,U65,W65,Y65,AA65,AC65,AE65,AG65,AI65),{1,2,3,4}))</f>
        <v>0</v>
      </c>
      <c r="N65" s="60" t="s">
        <v>110</v>
      </c>
      <c r="O65" s="59">
        <f>VLOOKUP(N65, $AN$23:$AO$27, 2, FALSE)</f>
        <v>0</v>
      </c>
      <c r="P65" s="65" t="s">
        <v>110</v>
      </c>
      <c r="Q65" s="59" t="str">
        <f>VLOOKUP(P65, $AK$23:$AL$43, 2, FALSE)</f>
        <v>0</v>
      </c>
      <c r="R65" s="65" t="s">
        <v>110</v>
      </c>
      <c r="S65" s="59" t="str">
        <f>VLOOKUP(R65, $AK$23:$AL$43, 2, FALSE)</f>
        <v>0</v>
      </c>
      <c r="T65" s="65" t="s">
        <v>110</v>
      </c>
      <c r="U65" s="59" t="str">
        <f>VLOOKUP(T65, $AQ$23:$AR$53, 2, FALSE)</f>
        <v>0</v>
      </c>
      <c r="V65" s="65" t="s">
        <v>110</v>
      </c>
      <c r="W65" s="59">
        <f>VLOOKUP(V65, $AN$23:$AO$27, 2, FALSE)</f>
        <v>0</v>
      </c>
      <c r="X65" s="65" t="s">
        <v>110</v>
      </c>
      <c r="Y65" s="59" t="str">
        <f>VLOOKUP(X65, $AQ$23:$AR$53, 2, FALSE)</f>
        <v>0</v>
      </c>
      <c r="Z65" s="65" t="s">
        <v>110</v>
      </c>
      <c r="AA65" s="59" t="str">
        <f>VLOOKUP(Z65, $AT$23:$AU$58, 2, FALSE)</f>
        <v>0</v>
      </c>
      <c r="AB65" s="44"/>
      <c r="AC65" s="43">
        <v>0</v>
      </c>
      <c r="AD65" s="65" t="s">
        <v>110</v>
      </c>
      <c r="AE65" s="59" t="str">
        <f>VLOOKUP(AD65, $AW$23:$AX$43, 2, FALSE)</f>
        <v>0</v>
      </c>
      <c r="AF65" s="65" t="s">
        <v>110</v>
      </c>
      <c r="AG65" s="59">
        <f>VLOOKUP(AF65, $AZ$23:$BA$27, 2, FALSE)</f>
        <v>0</v>
      </c>
      <c r="AH65" s="65" t="s">
        <v>110</v>
      </c>
      <c r="AI65" s="59">
        <f>VLOOKUP(AH65, $AZ$23:$BA$27, 2, FALSE)</f>
        <v>0</v>
      </c>
      <c r="AJ65" s="4"/>
      <c r="AK65" s="4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</row>
    <row r="66" spans="1:100" s="2" customFormat="1">
      <c r="A66" s="11">
        <v>63</v>
      </c>
      <c r="B66" s="69" t="str">
        <f>IF(OR(H66="",H66&gt;=19),"No","Yes")</f>
        <v>No</v>
      </c>
      <c r="C66" s="48" t="str">
        <f>IF(OR(H66="",H66&gt;=17),"No","Yes")</f>
        <v>No</v>
      </c>
      <c r="D66" s="48" t="str">
        <f>IF(OR(H66=13, H66=14), "Yes", "No")</f>
        <v>No</v>
      </c>
      <c r="E66" s="48" t="str">
        <f>IF(OR(H66="",H66&gt;=13),"No","Yes")</f>
        <v>No</v>
      </c>
      <c r="F66" s="55"/>
      <c r="G66" s="55"/>
      <c r="H66" s="54" t="str">
        <f>IF(F66="","",VLOOKUP(F66,#REF!,4,FALSE))</f>
        <v/>
      </c>
      <c r="I66" s="96" t="str">
        <f>IF(Table32[[#This Row],[Under 13?]]="Yes",
     1 + COUNTIFS(Table32[Under 13?],"Yes",Table32[Top 4 Total],"&gt;"&amp;Table32[[#This Row],[Top 4 Total]]),
     ""
)</f>
        <v/>
      </c>
      <c r="J66" s="96" t="str">
        <f>IF(Table32[[#This Row],[Under 15?]]="Yes",
     1 + COUNTIFS(Table32[Under 15?],"Yes",Table32[Top 4 Total],"&gt;"&amp;Table32[[#This Row],[Top 4 Total]]),
     ""
)</f>
        <v/>
      </c>
      <c r="K66" s="96" t="str">
        <f>IF(Table32[[#This Row],[Under 17?]]="Yes",
     1 + COUNTIFS(Table32[Under 17?],"Yes",Table32[Top 4 Total],"&gt;"&amp;Table32[[#This Row],[Top 4 Total]]),
     ""
)</f>
        <v/>
      </c>
      <c r="L66" s="96" t="str">
        <f>IF(Table32[[#This Row],[Under 19?]]="Yes",
     1 + COUNTIFS(Table32[Under 19?],"Yes",Table32[Top 4 Total],"&gt;"&amp;Table32[[#This Row],[Top 4 Total]]),
     ""
)</f>
        <v/>
      </c>
      <c r="M66" s="52" cm="1">
        <f t="array" ref="M66">SUM(LARGE((O66,Q66,S66,U66,W66,Y66,AA66,AC66,AE66,AG66,AI66),{1,2,3,4}))</f>
        <v>0</v>
      </c>
      <c r="N66" s="60" t="s">
        <v>110</v>
      </c>
      <c r="O66" s="59">
        <f>VLOOKUP(N66, $AN$23:$AO$27, 2, FALSE)</f>
        <v>0</v>
      </c>
      <c r="P66" s="65" t="s">
        <v>110</v>
      </c>
      <c r="Q66" s="59" t="str">
        <f>VLOOKUP(P66, $AK$23:$AL$43, 2, FALSE)</f>
        <v>0</v>
      </c>
      <c r="R66" s="65" t="s">
        <v>110</v>
      </c>
      <c r="S66" s="59" t="str">
        <f>VLOOKUP(R66, $AK$23:$AL$43, 2, FALSE)</f>
        <v>0</v>
      </c>
      <c r="T66" s="65" t="s">
        <v>110</v>
      </c>
      <c r="U66" s="59" t="str">
        <f>VLOOKUP(T66, $AQ$23:$AR$53, 2, FALSE)</f>
        <v>0</v>
      </c>
      <c r="V66" s="65" t="s">
        <v>110</v>
      </c>
      <c r="W66" s="59">
        <f>VLOOKUP(V66, $AN$23:$AO$27, 2, FALSE)</f>
        <v>0</v>
      </c>
      <c r="X66" s="65" t="s">
        <v>110</v>
      </c>
      <c r="Y66" s="59" t="str">
        <f>VLOOKUP(X66, $AQ$23:$AR$53, 2, FALSE)</f>
        <v>0</v>
      </c>
      <c r="Z66" s="65" t="s">
        <v>110</v>
      </c>
      <c r="AA66" s="59" t="str">
        <f>VLOOKUP(Z66, $AT$23:$AU$58, 2, FALSE)</f>
        <v>0</v>
      </c>
      <c r="AB66" s="44"/>
      <c r="AC66" s="43">
        <v>0</v>
      </c>
      <c r="AD66" s="65" t="s">
        <v>110</v>
      </c>
      <c r="AE66" s="59" t="str">
        <f>VLOOKUP(AD66, $AW$23:$AX$43, 2, FALSE)</f>
        <v>0</v>
      </c>
      <c r="AF66" s="65" t="s">
        <v>110</v>
      </c>
      <c r="AG66" s="59">
        <f>VLOOKUP(AF66, $AZ$23:$BA$27, 2, FALSE)</f>
        <v>0</v>
      </c>
      <c r="AH66" s="65" t="s">
        <v>110</v>
      </c>
      <c r="AI66" s="59">
        <f>VLOOKUP(AH66, $AZ$23:$BA$27, 2, FALSE)</f>
        <v>0</v>
      </c>
      <c r="AJ66" s="4"/>
      <c r="AK66" s="4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</row>
    <row r="67" spans="1:100" s="2" customFormat="1">
      <c r="A67" s="11">
        <v>64</v>
      </c>
      <c r="B67" s="69" t="str">
        <f>IF(OR(H67="",H67&gt;=19),"No","Yes")</f>
        <v>No</v>
      </c>
      <c r="C67" s="48" t="str">
        <f>IF(OR(H67="",H67&gt;=17),"No","Yes")</f>
        <v>No</v>
      </c>
      <c r="D67" s="48" t="str">
        <f>IF(OR(H67=13, H67=14), "Yes", "No")</f>
        <v>No</v>
      </c>
      <c r="E67" s="48" t="str">
        <f>IF(OR(H67="",H67&gt;=13),"No","Yes")</f>
        <v>No</v>
      </c>
      <c r="F67" s="55"/>
      <c r="G67" s="55"/>
      <c r="H67" s="54" t="str">
        <f>IF(F67="","",VLOOKUP(F67,#REF!,4,FALSE))</f>
        <v/>
      </c>
      <c r="I67" s="96" t="str">
        <f>IF(Table32[[#This Row],[Under 13?]]="Yes",
     1 + COUNTIFS(Table32[Under 13?],"Yes",Table32[Top 4 Total],"&gt;"&amp;Table32[[#This Row],[Top 4 Total]]),
     ""
)</f>
        <v/>
      </c>
      <c r="J67" s="96" t="str">
        <f>IF(Table32[[#This Row],[Under 15?]]="Yes",
     1 + COUNTIFS(Table32[Under 15?],"Yes",Table32[Top 4 Total],"&gt;"&amp;Table32[[#This Row],[Top 4 Total]]),
     ""
)</f>
        <v/>
      </c>
      <c r="K67" s="96" t="str">
        <f>IF(Table32[[#This Row],[Under 17?]]="Yes",
     1 + COUNTIFS(Table32[Under 17?],"Yes",Table32[Top 4 Total],"&gt;"&amp;Table32[[#This Row],[Top 4 Total]]),
     ""
)</f>
        <v/>
      </c>
      <c r="L67" s="96" t="str">
        <f>IF(Table32[[#This Row],[Under 19?]]="Yes",
     1 + COUNTIFS(Table32[Under 19?],"Yes",Table32[Top 4 Total],"&gt;"&amp;Table32[[#This Row],[Top 4 Total]]),
     ""
)</f>
        <v/>
      </c>
      <c r="M67" s="52" cm="1">
        <f t="array" ref="M67">SUM(LARGE((O67,Q67,S67,U67,W67,Y67,AA67,AC67,AE67,AG67,AI67),{1,2,3,4}))</f>
        <v>0</v>
      </c>
      <c r="N67" s="60" t="s">
        <v>110</v>
      </c>
      <c r="O67" s="59">
        <f>VLOOKUP(N67, $AN$23:$AO$27, 2, FALSE)</f>
        <v>0</v>
      </c>
      <c r="P67" s="65" t="s">
        <v>110</v>
      </c>
      <c r="Q67" s="59" t="str">
        <f>VLOOKUP(P67, $AK$23:$AL$43, 2, FALSE)</f>
        <v>0</v>
      </c>
      <c r="R67" s="65" t="s">
        <v>110</v>
      </c>
      <c r="S67" s="59" t="str">
        <f>VLOOKUP(R67, $AK$23:$AL$43, 2, FALSE)</f>
        <v>0</v>
      </c>
      <c r="T67" s="65" t="s">
        <v>110</v>
      </c>
      <c r="U67" s="59" t="str">
        <f>VLOOKUP(T67, $AQ$23:$AR$53, 2, FALSE)</f>
        <v>0</v>
      </c>
      <c r="V67" s="65" t="s">
        <v>110</v>
      </c>
      <c r="W67" s="59">
        <f>VLOOKUP(V67, $AN$23:$AO$27, 2, FALSE)</f>
        <v>0</v>
      </c>
      <c r="X67" s="65" t="s">
        <v>110</v>
      </c>
      <c r="Y67" s="59" t="str">
        <f>VLOOKUP(X67, $AQ$23:$AR$53, 2, FALSE)</f>
        <v>0</v>
      </c>
      <c r="Z67" s="65" t="s">
        <v>110</v>
      </c>
      <c r="AA67" s="59" t="str">
        <f>VLOOKUP(Z67, $AT$23:$AU$58, 2, FALSE)</f>
        <v>0</v>
      </c>
      <c r="AB67" s="44"/>
      <c r="AC67" s="43">
        <v>0</v>
      </c>
      <c r="AD67" s="65" t="s">
        <v>110</v>
      </c>
      <c r="AE67" s="59" t="str">
        <f>VLOOKUP(AD67, $AW$23:$AX$43, 2, FALSE)</f>
        <v>0</v>
      </c>
      <c r="AF67" s="65" t="s">
        <v>110</v>
      </c>
      <c r="AG67" s="59">
        <f>VLOOKUP(AF67, $AZ$23:$BA$27, 2, FALSE)</f>
        <v>0</v>
      </c>
      <c r="AH67" s="65" t="s">
        <v>110</v>
      </c>
      <c r="AI67" s="59">
        <f>VLOOKUP(AH67, $AZ$23:$BA$27, 2, FALSE)</f>
        <v>0</v>
      </c>
      <c r="AJ67" s="4"/>
      <c r="AK67" s="4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</row>
    <row r="68" spans="1:100" s="2" customFormat="1">
      <c r="A68" s="11">
        <v>65</v>
      </c>
      <c r="B68" s="69" t="str">
        <f>IF(OR(H68="",H68&gt;=19),"No","Yes")</f>
        <v>No</v>
      </c>
      <c r="C68" s="48" t="str">
        <f>IF(OR(H68="",H68&gt;=17),"No","Yes")</f>
        <v>No</v>
      </c>
      <c r="D68" s="48" t="str">
        <f>IF(OR(H68=13, H68=14), "Yes", "No")</f>
        <v>No</v>
      </c>
      <c r="E68" s="48" t="str">
        <f>IF(OR(H68="",H68&gt;=13),"No","Yes")</f>
        <v>No</v>
      </c>
      <c r="F68" s="55"/>
      <c r="G68" s="55"/>
      <c r="H68" s="54" t="str">
        <f>IF(F68="","",VLOOKUP(F68,#REF!,4,FALSE))</f>
        <v/>
      </c>
      <c r="I68" s="96" t="str">
        <f>IF(Table32[[#This Row],[Under 13?]]="Yes",
     1 + COUNTIFS(Table32[Under 13?],"Yes",Table32[Top 4 Total],"&gt;"&amp;Table32[[#This Row],[Top 4 Total]]),
     ""
)</f>
        <v/>
      </c>
      <c r="J68" s="96" t="str">
        <f>IF(Table32[[#This Row],[Under 15?]]="Yes",
     1 + COUNTIFS(Table32[Under 15?],"Yes",Table32[Top 4 Total],"&gt;"&amp;Table32[[#This Row],[Top 4 Total]]),
     ""
)</f>
        <v/>
      </c>
      <c r="K68" s="96" t="str">
        <f>IF(Table32[[#This Row],[Under 17?]]="Yes",
     1 + COUNTIFS(Table32[Under 17?],"Yes",Table32[Top 4 Total],"&gt;"&amp;Table32[[#This Row],[Top 4 Total]]),
     ""
)</f>
        <v/>
      </c>
      <c r="L68" s="96" t="str">
        <f>IF(Table32[[#This Row],[Under 19?]]="Yes",
     1 + COUNTIFS(Table32[Under 19?],"Yes",Table32[Top 4 Total],"&gt;"&amp;Table32[[#This Row],[Top 4 Total]]),
     ""
)</f>
        <v/>
      </c>
      <c r="M68" s="52" cm="1">
        <f t="array" ref="M68">SUM(LARGE((O68,Q68,S68,U68,W68,Y68,AA68,AC68,AE68,AG68,AI68),{1,2,3,4}))</f>
        <v>0</v>
      </c>
      <c r="N68" s="60" t="s">
        <v>110</v>
      </c>
      <c r="O68" s="59">
        <f>VLOOKUP(N68, $AN$23:$AO$27, 2, FALSE)</f>
        <v>0</v>
      </c>
      <c r="P68" s="65" t="s">
        <v>110</v>
      </c>
      <c r="Q68" s="59" t="str">
        <f>VLOOKUP(P68, $AK$23:$AL$43, 2, FALSE)</f>
        <v>0</v>
      </c>
      <c r="R68" s="65" t="s">
        <v>110</v>
      </c>
      <c r="S68" s="59" t="str">
        <f>VLOOKUP(R68, $AK$23:$AL$43, 2, FALSE)</f>
        <v>0</v>
      </c>
      <c r="T68" s="65" t="s">
        <v>110</v>
      </c>
      <c r="U68" s="59" t="str">
        <f>VLOOKUP(T68, $AQ$23:$AR$53, 2, FALSE)</f>
        <v>0</v>
      </c>
      <c r="V68" s="65" t="s">
        <v>110</v>
      </c>
      <c r="W68" s="59">
        <f>VLOOKUP(V68, $AN$23:$AO$27, 2, FALSE)</f>
        <v>0</v>
      </c>
      <c r="X68" s="65" t="s">
        <v>110</v>
      </c>
      <c r="Y68" s="59" t="str">
        <f>VLOOKUP(X68, $AQ$23:$AR$53, 2, FALSE)</f>
        <v>0</v>
      </c>
      <c r="Z68" s="65" t="s">
        <v>110</v>
      </c>
      <c r="AA68" s="59" t="str">
        <f>VLOOKUP(Z68, $AT$23:$AU$58, 2, FALSE)</f>
        <v>0</v>
      </c>
      <c r="AB68" s="44"/>
      <c r="AC68" s="43">
        <v>0</v>
      </c>
      <c r="AD68" s="65" t="s">
        <v>110</v>
      </c>
      <c r="AE68" s="59" t="str">
        <f>VLOOKUP(AD68, $AW$23:$AX$43, 2, FALSE)</f>
        <v>0</v>
      </c>
      <c r="AF68" s="65" t="s">
        <v>110</v>
      </c>
      <c r="AG68" s="59">
        <f>VLOOKUP(AF68, $AZ$23:$BA$27, 2, FALSE)</f>
        <v>0</v>
      </c>
      <c r="AH68" s="65" t="s">
        <v>110</v>
      </c>
      <c r="AI68" s="59">
        <f>VLOOKUP(AH68, $AZ$23:$BA$27, 2, FALSE)</f>
        <v>0</v>
      </c>
      <c r="AJ68" s="4"/>
      <c r="AK68" s="4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</row>
    <row r="69" spans="1:100" s="2" customFormat="1">
      <c r="A69" s="11">
        <v>66</v>
      </c>
      <c r="B69" s="69" t="str">
        <f>IF(OR(H69="",H69&gt;=19),"No","Yes")</f>
        <v>No</v>
      </c>
      <c r="C69" s="48" t="str">
        <f>IF(OR(H69="",H69&gt;=17),"No","Yes")</f>
        <v>No</v>
      </c>
      <c r="D69" s="48" t="str">
        <f>IF(OR(H69=13, H69=14), "Yes", "No")</f>
        <v>No</v>
      </c>
      <c r="E69" s="48" t="str">
        <f>IF(OR(H69="",H69&gt;=13),"No","Yes")</f>
        <v>No</v>
      </c>
      <c r="F69" s="55"/>
      <c r="G69" s="55"/>
      <c r="H69" s="54" t="str">
        <f>IF(F69="","",VLOOKUP(F69,#REF!,4,FALSE))</f>
        <v/>
      </c>
      <c r="I69" s="96" t="str">
        <f>IF(Table32[[#This Row],[Under 13?]]="Yes",
     1 + COUNTIFS(Table32[Under 13?],"Yes",Table32[Top 4 Total],"&gt;"&amp;Table32[[#This Row],[Top 4 Total]]),
     ""
)</f>
        <v/>
      </c>
      <c r="J69" s="96" t="str">
        <f>IF(Table32[[#This Row],[Under 15?]]="Yes",
     1 + COUNTIFS(Table32[Under 15?],"Yes",Table32[Top 4 Total],"&gt;"&amp;Table32[[#This Row],[Top 4 Total]]),
     ""
)</f>
        <v/>
      </c>
      <c r="K69" s="96" t="str">
        <f>IF(Table32[[#This Row],[Under 17?]]="Yes",
     1 + COUNTIFS(Table32[Under 17?],"Yes",Table32[Top 4 Total],"&gt;"&amp;Table32[[#This Row],[Top 4 Total]]),
     ""
)</f>
        <v/>
      </c>
      <c r="L69" s="96" t="str">
        <f>IF(Table32[[#This Row],[Under 19?]]="Yes",
     1 + COUNTIFS(Table32[Under 19?],"Yes",Table32[Top 4 Total],"&gt;"&amp;Table32[[#This Row],[Top 4 Total]]),
     ""
)</f>
        <v/>
      </c>
      <c r="M69" s="52" cm="1">
        <f t="array" ref="M69">SUM(LARGE((O69,Q69,S69,U69,W69,Y69,AA69,AC69,AE69,AG69,AI69),{1,2,3,4}))</f>
        <v>0</v>
      </c>
      <c r="N69" s="60" t="s">
        <v>110</v>
      </c>
      <c r="O69" s="59">
        <f>VLOOKUP(N69, $AN$23:$AO$27, 2, FALSE)</f>
        <v>0</v>
      </c>
      <c r="P69" s="65" t="s">
        <v>110</v>
      </c>
      <c r="Q69" s="59" t="str">
        <f>VLOOKUP(P69, $AK$23:$AL$43, 2, FALSE)</f>
        <v>0</v>
      </c>
      <c r="R69" s="65" t="s">
        <v>110</v>
      </c>
      <c r="S69" s="59" t="str">
        <f>VLOOKUP(R69, $AK$23:$AL$43, 2, FALSE)</f>
        <v>0</v>
      </c>
      <c r="T69" s="65" t="s">
        <v>110</v>
      </c>
      <c r="U69" s="59" t="str">
        <f>VLOOKUP(T69, $AQ$23:$AR$53, 2, FALSE)</f>
        <v>0</v>
      </c>
      <c r="V69" s="65" t="s">
        <v>110</v>
      </c>
      <c r="W69" s="59">
        <f>VLOOKUP(V69, $AN$23:$AO$27, 2, FALSE)</f>
        <v>0</v>
      </c>
      <c r="X69" s="65" t="s">
        <v>110</v>
      </c>
      <c r="Y69" s="59" t="str">
        <f>VLOOKUP(X69, $AQ$23:$AR$53, 2, FALSE)</f>
        <v>0</v>
      </c>
      <c r="Z69" s="65" t="s">
        <v>110</v>
      </c>
      <c r="AA69" s="59" t="str">
        <f>VLOOKUP(Z69, $AT$23:$AU$58, 2, FALSE)</f>
        <v>0</v>
      </c>
      <c r="AB69" s="44"/>
      <c r="AC69" s="43">
        <v>0</v>
      </c>
      <c r="AD69" s="65" t="s">
        <v>110</v>
      </c>
      <c r="AE69" s="59" t="str">
        <f>VLOOKUP(AD69, $AW$23:$AX$43, 2, FALSE)</f>
        <v>0</v>
      </c>
      <c r="AF69" s="65" t="s">
        <v>110</v>
      </c>
      <c r="AG69" s="59">
        <f>VLOOKUP(AF69, $AZ$23:$BA$27, 2, FALSE)</f>
        <v>0</v>
      </c>
      <c r="AH69" s="65" t="s">
        <v>110</v>
      </c>
      <c r="AI69" s="59">
        <f>VLOOKUP(AH69, $AZ$23:$BA$27, 2, FALSE)</f>
        <v>0</v>
      </c>
      <c r="AJ69" s="4"/>
      <c r="AK69" s="4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</row>
    <row r="70" spans="1:100" s="2" customFormat="1">
      <c r="A70" s="11">
        <v>67</v>
      </c>
      <c r="B70" s="69" t="str">
        <f>IF(OR(H70="",H70&gt;=19),"No","Yes")</f>
        <v>No</v>
      </c>
      <c r="C70" s="48" t="str">
        <f>IF(OR(H70="",H70&gt;=17),"No","Yes")</f>
        <v>No</v>
      </c>
      <c r="D70" s="48" t="str">
        <f>IF(OR(H70=13, H70=14), "Yes", "No")</f>
        <v>No</v>
      </c>
      <c r="E70" s="48" t="str">
        <f>IF(OR(H70="",H70&gt;=13),"No","Yes")</f>
        <v>No</v>
      </c>
      <c r="F70" s="55"/>
      <c r="G70" s="55"/>
      <c r="H70" s="54" t="str">
        <f>IF(F70="","",VLOOKUP(F70,#REF!,4,FALSE))</f>
        <v/>
      </c>
      <c r="I70" s="96" t="str">
        <f>IF(Table32[[#This Row],[Under 13?]]="Yes",
     1 + COUNTIFS(Table32[Under 13?],"Yes",Table32[Top 4 Total],"&gt;"&amp;Table32[[#This Row],[Top 4 Total]]),
     ""
)</f>
        <v/>
      </c>
      <c r="J70" s="96" t="str">
        <f>IF(Table32[[#This Row],[Under 15?]]="Yes",
     1 + COUNTIFS(Table32[Under 15?],"Yes",Table32[Top 4 Total],"&gt;"&amp;Table32[[#This Row],[Top 4 Total]]),
     ""
)</f>
        <v/>
      </c>
      <c r="K70" s="96" t="str">
        <f>IF(Table32[[#This Row],[Under 17?]]="Yes",
     1 + COUNTIFS(Table32[Under 17?],"Yes",Table32[Top 4 Total],"&gt;"&amp;Table32[[#This Row],[Top 4 Total]]),
     ""
)</f>
        <v/>
      </c>
      <c r="L70" s="96" t="str">
        <f>IF(Table32[[#This Row],[Under 19?]]="Yes",
     1 + COUNTIFS(Table32[Under 19?],"Yes",Table32[Top 4 Total],"&gt;"&amp;Table32[[#This Row],[Top 4 Total]]),
     ""
)</f>
        <v/>
      </c>
      <c r="M70" s="52" cm="1">
        <f t="array" ref="M70">SUM(LARGE((O70,Q70,S70,U70,W70,Y70,AA70,AC70,AE70,AG70,AI70),{1,2,3,4}))</f>
        <v>0</v>
      </c>
      <c r="N70" s="60" t="s">
        <v>110</v>
      </c>
      <c r="O70" s="59">
        <f>VLOOKUP(N70, $AN$23:$AO$27, 2, FALSE)</f>
        <v>0</v>
      </c>
      <c r="P70" s="65" t="s">
        <v>110</v>
      </c>
      <c r="Q70" s="59" t="str">
        <f>VLOOKUP(P70, $AK$23:$AL$43, 2, FALSE)</f>
        <v>0</v>
      </c>
      <c r="R70" s="65" t="s">
        <v>110</v>
      </c>
      <c r="S70" s="59" t="str">
        <f>VLOOKUP(R70, $AK$23:$AL$43, 2, FALSE)</f>
        <v>0</v>
      </c>
      <c r="T70" s="65" t="s">
        <v>110</v>
      </c>
      <c r="U70" s="59" t="str">
        <f>VLOOKUP(T70, $AQ$23:$AR$53, 2, FALSE)</f>
        <v>0</v>
      </c>
      <c r="V70" s="65" t="s">
        <v>110</v>
      </c>
      <c r="W70" s="59">
        <f>VLOOKUP(V70, $AN$23:$AO$27, 2, FALSE)</f>
        <v>0</v>
      </c>
      <c r="X70" s="65" t="s">
        <v>110</v>
      </c>
      <c r="Y70" s="59" t="str">
        <f>VLOOKUP(X70, $AQ$23:$AR$53, 2, FALSE)</f>
        <v>0</v>
      </c>
      <c r="Z70" s="65" t="s">
        <v>110</v>
      </c>
      <c r="AA70" s="59" t="str">
        <f>VLOOKUP(Z70, $AT$23:$AU$58, 2, FALSE)</f>
        <v>0</v>
      </c>
      <c r="AB70" s="44"/>
      <c r="AC70" s="43">
        <v>0</v>
      </c>
      <c r="AD70" s="65" t="s">
        <v>110</v>
      </c>
      <c r="AE70" s="59" t="str">
        <f>VLOOKUP(AD70, $AW$23:$AX$43, 2, FALSE)</f>
        <v>0</v>
      </c>
      <c r="AF70" s="65" t="s">
        <v>110</v>
      </c>
      <c r="AG70" s="59">
        <f>VLOOKUP(AF70, $AZ$23:$BA$27, 2, FALSE)</f>
        <v>0</v>
      </c>
      <c r="AH70" s="65" t="s">
        <v>110</v>
      </c>
      <c r="AI70" s="59">
        <f>VLOOKUP(AH70, $AZ$23:$BA$27, 2, FALSE)</f>
        <v>0</v>
      </c>
      <c r="AJ70" s="4"/>
      <c r="AK70" s="4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</row>
    <row r="71" spans="1:100" s="2" customFormat="1">
      <c r="A71" s="11">
        <v>68</v>
      </c>
      <c r="B71" s="69" t="str">
        <f>IF(OR(H71="",H71&gt;=19),"No","Yes")</f>
        <v>No</v>
      </c>
      <c r="C71" s="48" t="str">
        <f>IF(OR(H71="",H71&gt;=17),"No","Yes")</f>
        <v>No</v>
      </c>
      <c r="D71" s="48" t="str">
        <f>IF(OR(H71=13, H71=14), "Yes", "No")</f>
        <v>No</v>
      </c>
      <c r="E71" s="48" t="str">
        <f>IF(OR(H71="",H71&gt;=13),"No","Yes")</f>
        <v>No</v>
      </c>
      <c r="F71" s="55"/>
      <c r="G71" s="55"/>
      <c r="H71" s="54" t="str">
        <f>IF(F71="","",VLOOKUP(F71,#REF!,4,FALSE))</f>
        <v/>
      </c>
      <c r="I71" s="96" t="str">
        <f>IF(Table32[[#This Row],[Under 13?]]="Yes",
     1 + COUNTIFS(Table32[Under 13?],"Yes",Table32[Top 4 Total],"&gt;"&amp;Table32[[#This Row],[Top 4 Total]]),
     ""
)</f>
        <v/>
      </c>
      <c r="J71" s="96" t="str">
        <f>IF(Table32[[#This Row],[Under 15?]]="Yes",
     1 + COUNTIFS(Table32[Under 15?],"Yes",Table32[Top 4 Total],"&gt;"&amp;Table32[[#This Row],[Top 4 Total]]),
     ""
)</f>
        <v/>
      </c>
      <c r="K71" s="96" t="str">
        <f>IF(Table32[[#This Row],[Under 17?]]="Yes",
     1 + COUNTIFS(Table32[Under 17?],"Yes",Table32[Top 4 Total],"&gt;"&amp;Table32[[#This Row],[Top 4 Total]]),
     ""
)</f>
        <v/>
      </c>
      <c r="L71" s="96" t="str">
        <f>IF(Table32[[#This Row],[Under 19?]]="Yes",
     1 + COUNTIFS(Table32[Under 19?],"Yes",Table32[Top 4 Total],"&gt;"&amp;Table32[[#This Row],[Top 4 Total]]),
     ""
)</f>
        <v/>
      </c>
      <c r="M71" s="52" cm="1">
        <f t="array" ref="M71">SUM(LARGE((O71,Q71,S71,U71,W71,Y71,AA71,AC71,AE71,AG71,AI71),{1,2,3,4}))</f>
        <v>0</v>
      </c>
      <c r="N71" s="60" t="s">
        <v>110</v>
      </c>
      <c r="O71" s="59">
        <f>VLOOKUP(N71, $AN$23:$AO$27, 2, FALSE)</f>
        <v>0</v>
      </c>
      <c r="P71" s="65" t="s">
        <v>110</v>
      </c>
      <c r="Q71" s="59" t="str">
        <f>VLOOKUP(P71, $AK$23:$AL$43, 2, FALSE)</f>
        <v>0</v>
      </c>
      <c r="R71" s="65" t="s">
        <v>110</v>
      </c>
      <c r="S71" s="59" t="str">
        <f>VLOOKUP(R71, $AK$23:$AL$43, 2, FALSE)</f>
        <v>0</v>
      </c>
      <c r="T71" s="65" t="s">
        <v>110</v>
      </c>
      <c r="U71" s="59" t="str">
        <f>VLOOKUP(T71, $AQ$23:$AR$53, 2, FALSE)</f>
        <v>0</v>
      </c>
      <c r="V71" s="65" t="s">
        <v>110</v>
      </c>
      <c r="W71" s="59">
        <f>VLOOKUP(V71, $AN$23:$AO$27, 2, FALSE)</f>
        <v>0</v>
      </c>
      <c r="X71" s="65" t="s">
        <v>110</v>
      </c>
      <c r="Y71" s="59" t="str">
        <f>VLOOKUP(X71, $AQ$23:$AR$53, 2, FALSE)</f>
        <v>0</v>
      </c>
      <c r="Z71" s="65" t="s">
        <v>110</v>
      </c>
      <c r="AA71" s="59" t="str">
        <f>VLOOKUP(Z71, $AT$23:$AU$58, 2, FALSE)</f>
        <v>0</v>
      </c>
      <c r="AB71" s="44"/>
      <c r="AC71" s="43">
        <v>0</v>
      </c>
      <c r="AD71" s="65" t="s">
        <v>110</v>
      </c>
      <c r="AE71" s="59" t="str">
        <f>VLOOKUP(AD71, $AW$23:$AX$43, 2, FALSE)</f>
        <v>0</v>
      </c>
      <c r="AF71" s="65" t="s">
        <v>110</v>
      </c>
      <c r="AG71" s="59">
        <f>VLOOKUP(AF71, $AZ$23:$BA$27, 2, FALSE)</f>
        <v>0</v>
      </c>
      <c r="AH71" s="65" t="s">
        <v>110</v>
      </c>
      <c r="AI71" s="59">
        <f>VLOOKUP(AH71, $AZ$23:$BA$27, 2, FALSE)</f>
        <v>0</v>
      </c>
      <c r="AJ71" s="4"/>
      <c r="AK71" s="4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</row>
    <row r="72" spans="1:100" s="2" customFormat="1">
      <c r="A72" s="11">
        <v>69</v>
      </c>
      <c r="B72" s="69" t="str">
        <f>IF(OR(H72="",H72&gt;=19),"No","Yes")</f>
        <v>No</v>
      </c>
      <c r="C72" s="48" t="str">
        <f>IF(OR(H72="",H72&gt;=17),"No","Yes")</f>
        <v>No</v>
      </c>
      <c r="D72" s="48" t="str">
        <f>IF(OR(H72=13, H72=14), "Yes", "No")</f>
        <v>No</v>
      </c>
      <c r="E72" s="48" t="str">
        <f>IF(OR(H72="",H72&gt;=13),"No","Yes")</f>
        <v>No</v>
      </c>
      <c r="F72" s="55"/>
      <c r="G72" s="55"/>
      <c r="H72" s="54" t="str">
        <f>IF(F72="","",VLOOKUP(F72,#REF!,4,FALSE))</f>
        <v/>
      </c>
      <c r="I72" s="96" t="str">
        <f>IF(Table32[[#This Row],[Under 13?]]="Yes",
     1 + COUNTIFS(Table32[Under 13?],"Yes",Table32[Top 4 Total],"&gt;"&amp;Table32[[#This Row],[Top 4 Total]]),
     ""
)</f>
        <v/>
      </c>
      <c r="J72" s="96" t="str">
        <f>IF(Table32[[#This Row],[Under 15?]]="Yes",
     1 + COUNTIFS(Table32[Under 15?],"Yes",Table32[Top 4 Total],"&gt;"&amp;Table32[[#This Row],[Top 4 Total]]),
     ""
)</f>
        <v/>
      </c>
      <c r="K72" s="96" t="str">
        <f>IF(Table32[[#This Row],[Under 17?]]="Yes",
     1 + COUNTIFS(Table32[Under 17?],"Yes",Table32[Top 4 Total],"&gt;"&amp;Table32[[#This Row],[Top 4 Total]]),
     ""
)</f>
        <v/>
      </c>
      <c r="L72" s="96" t="str">
        <f>IF(Table32[[#This Row],[Under 19?]]="Yes",
     1 + COUNTIFS(Table32[Under 19?],"Yes",Table32[Top 4 Total],"&gt;"&amp;Table32[[#This Row],[Top 4 Total]]),
     ""
)</f>
        <v/>
      </c>
      <c r="M72" s="52" cm="1">
        <f t="array" ref="M72">SUM(LARGE((O72,Q72,S72,U72,W72,Y72,AA72,AC72,AE72,AG72,AI72),{1,2,3,4}))</f>
        <v>0</v>
      </c>
      <c r="N72" s="60" t="s">
        <v>110</v>
      </c>
      <c r="O72" s="59">
        <f>VLOOKUP(N72, $AN$23:$AO$27, 2, FALSE)</f>
        <v>0</v>
      </c>
      <c r="P72" s="65" t="s">
        <v>110</v>
      </c>
      <c r="Q72" s="59" t="str">
        <f>VLOOKUP(P72, $AK$23:$AL$43, 2, FALSE)</f>
        <v>0</v>
      </c>
      <c r="R72" s="65" t="s">
        <v>110</v>
      </c>
      <c r="S72" s="59" t="str">
        <f>VLOOKUP(R72, $AK$23:$AL$43, 2, FALSE)</f>
        <v>0</v>
      </c>
      <c r="T72" s="65" t="s">
        <v>110</v>
      </c>
      <c r="U72" s="59" t="str">
        <f>VLOOKUP(T72, $AQ$23:$AR$53, 2, FALSE)</f>
        <v>0</v>
      </c>
      <c r="V72" s="65" t="s">
        <v>110</v>
      </c>
      <c r="W72" s="59">
        <f>VLOOKUP(V72, $AN$23:$AO$27, 2, FALSE)</f>
        <v>0</v>
      </c>
      <c r="X72" s="65" t="s">
        <v>110</v>
      </c>
      <c r="Y72" s="59" t="str">
        <f>VLOOKUP(X72, $AQ$23:$AR$53, 2, FALSE)</f>
        <v>0</v>
      </c>
      <c r="Z72" s="65" t="s">
        <v>110</v>
      </c>
      <c r="AA72" s="59" t="str">
        <f>VLOOKUP(Z72, $AT$23:$AU$58, 2, FALSE)</f>
        <v>0</v>
      </c>
      <c r="AB72" s="44"/>
      <c r="AC72" s="43">
        <v>0</v>
      </c>
      <c r="AD72" s="65" t="s">
        <v>110</v>
      </c>
      <c r="AE72" s="59" t="str">
        <f>VLOOKUP(AD72, $AW$23:$AX$43, 2, FALSE)</f>
        <v>0</v>
      </c>
      <c r="AF72" s="65" t="s">
        <v>110</v>
      </c>
      <c r="AG72" s="59">
        <f>VLOOKUP(AF72, $AZ$23:$BA$27, 2, FALSE)</f>
        <v>0</v>
      </c>
      <c r="AH72" s="65" t="s">
        <v>110</v>
      </c>
      <c r="AI72" s="59">
        <f>VLOOKUP(AH72, $AZ$23:$BA$27, 2, FALSE)</f>
        <v>0</v>
      </c>
      <c r="AJ72" s="4"/>
      <c r="AK72" s="4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</row>
    <row r="73" spans="1:100" s="2" customFormat="1">
      <c r="A73" s="11">
        <v>70</v>
      </c>
      <c r="B73" s="69" t="str">
        <f>IF(OR(H73="",H73&gt;=19),"No","Yes")</f>
        <v>No</v>
      </c>
      <c r="C73" s="48" t="str">
        <f>IF(OR(H73="",H73&gt;=17),"No","Yes")</f>
        <v>No</v>
      </c>
      <c r="D73" s="48" t="str">
        <f>IF(OR(H73=13, H73=14), "Yes", "No")</f>
        <v>No</v>
      </c>
      <c r="E73" s="48" t="str">
        <f>IF(OR(H73="",H73&gt;=13),"No","Yes")</f>
        <v>No</v>
      </c>
      <c r="F73" s="55"/>
      <c r="G73" s="55"/>
      <c r="H73" s="54" t="str">
        <f>IF(F73="","",VLOOKUP(F73,#REF!,4,FALSE))</f>
        <v/>
      </c>
      <c r="I73" s="96" t="str">
        <f>IF(Table32[[#This Row],[Under 13?]]="Yes",
     1 + COUNTIFS(Table32[Under 13?],"Yes",Table32[Top 4 Total],"&gt;"&amp;Table32[[#This Row],[Top 4 Total]]),
     ""
)</f>
        <v/>
      </c>
      <c r="J73" s="96" t="str">
        <f>IF(Table32[[#This Row],[Under 15?]]="Yes",
     1 + COUNTIFS(Table32[Under 15?],"Yes",Table32[Top 4 Total],"&gt;"&amp;Table32[[#This Row],[Top 4 Total]]),
     ""
)</f>
        <v/>
      </c>
      <c r="K73" s="96" t="str">
        <f>IF(Table32[[#This Row],[Under 17?]]="Yes",
     1 + COUNTIFS(Table32[Under 17?],"Yes",Table32[Top 4 Total],"&gt;"&amp;Table32[[#This Row],[Top 4 Total]]),
     ""
)</f>
        <v/>
      </c>
      <c r="L73" s="96" t="str">
        <f>IF(Table32[[#This Row],[Under 19?]]="Yes",
     1 + COUNTIFS(Table32[Under 19?],"Yes",Table32[Top 4 Total],"&gt;"&amp;Table32[[#This Row],[Top 4 Total]]),
     ""
)</f>
        <v/>
      </c>
      <c r="M73" s="52" cm="1">
        <f t="array" ref="M73">SUM(LARGE((O73,Q73,S73,U73,W73,Y73,AA73,AC73,AE73,AG73,AI73),{1,2,3,4}))</f>
        <v>0</v>
      </c>
      <c r="N73" s="60" t="s">
        <v>110</v>
      </c>
      <c r="O73" s="59">
        <f>VLOOKUP(N73, $AN$23:$AO$27, 2, FALSE)</f>
        <v>0</v>
      </c>
      <c r="P73" s="65" t="s">
        <v>110</v>
      </c>
      <c r="Q73" s="59" t="str">
        <f>VLOOKUP(P73, $AK$23:$AL$43, 2, FALSE)</f>
        <v>0</v>
      </c>
      <c r="R73" s="65" t="s">
        <v>110</v>
      </c>
      <c r="S73" s="59" t="str">
        <f>VLOOKUP(R73, $AK$23:$AL$43, 2, FALSE)</f>
        <v>0</v>
      </c>
      <c r="T73" s="65" t="s">
        <v>110</v>
      </c>
      <c r="U73" s="59" t="str">
        <f>VLOOKUP(T73, $AQ$23:$AR$53, 2, FALSE)</f>
        <v>0</v>
      </c>
      <c r="V73" s="65" t="s">
        <v>110</v>
      </c>
      <c r="W73" s="59">
        <f>VLOOKUP(V73, $AN$23:$AO$27, 2, FALSE)</f>
        <v>0</v>
      </c>
      <c r="X73" s="65" t="s">
        <v>110</v>
      </c>
      <c r="Y73" s="59" t="str">
        <f>VLOOKUP(X73, $AQ$23:$AR$53, 2, FALSE)</f>
        <v>0</v>
      </c>
      <c r="Z73" s="65" t="s">
        <v>110</v>
      </c>
      <c r="AA73" s="59" t="str">
        <f>VLOOKUP(Z73, $AT$23:$AU$58, 2, FALSE)</f>
        <v>0</v>
      </c>
      <c r="AB73" s="44"/>
      <c r="AC73" s="43">
        <v>0</v>
      </c>
      <c r="AD73" s="65" t="s">
        <v>110</v>
      </c>
      <c r="AE73" s="59" t="str">
        <f>VLOOKUP(AD73, $AW$23:$AX$43, 2, FALSE)</f>
        <v>0</v>
      </c>
      <c r="AF73" s="65" t="s">
        <v>110</v>
      </c>
      <c r="AG73" s="59">
        <f>VLOOKUP(AF73, $AZ$23:$BA$27, 2, FALSE)</f>
        <v>0</v>
      </c>
      <c r="AH73" s="65" t="s">
        <v>110</v>
      </c>
      <c r="AI73" s="59">
        <f>VLOOKUP(AH73, $AZ$23:$BA$27, 2, FALSE)</f>
        <v>0</v>
      </c>
      <c r="AJ73" s="4"/>
      <c r="AK73" s="4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</row>
    <row r="74" spans="1:100" s="2" customFormat="1">
      <c r="A74" s="11">
        <v>71</v>
      </c>
      <c r="B74" s="69" t="str">
        <f>IF(OR(H74="",H74&gt;=19),"No","Yes")</f>
        <v>No</v>
      </c>
      <c r="C74" s="48" t="str">
        <f>IF(OR(H74="",H74&gt;=17),"No","Yes")</f>
        <v>No</v>
      </c>
      <c r="D74" s="48" t="str">
        <f>IF(OR(H74=13, H74=14), "Yes", "No")</f>
        <v>No</v>
      </c>
      <c r="E74" s="48" t="str">
        <f>IF(OR(H74="",H74&gt;=13),"No","Yes")</f>
        <v>No</v>
      </c>
      <c r="F74" s="55"/>
      <c r="G74" s="55"/>
      <c r="H74" s="54" t="str">
        <f>IF(F74="","",VLOOKUP(F74,#REF!,4,FALSE))</f>
        <v/>
      </c>
      <c r="I74" s="96" t="str">
        <f>IF(Table32[[#This Row],[Under 13?]]="Yes",
     1 + COUNTIFS(Table32[Under 13?],"Yes",Table32[Top 4 Total],"&gt;"&amp;Table32[[#This Row],[Top 4 Total]]),
     ""
)</f>
        <v/>
      </c>
      <c r="J74" s="96" t="str">
        <f>IF(Table32[[#This Row],[Under 15?]]="Yes",
     1 + COUNTIFS(Table32[Under 15?],"Yes",Table32[Top 4 Total],"&gt;"&amp;Table32[[#This Row],[Top 4 Total]]),
     ""
)</f>
        <v/>
      </c>
      <c r="K74" s="96" t="str">
        <f>IF(Table32[[#This Row],[Under 17?]]="Yes",
     1 + COUNTIFS(Table32[Under 17?],"Yes",Table32[Top 4 Total],"&gt;"&amp;Table32[[#This Row],[Top 4 Total]]),
     ""
)</f>
        <v/>
      </c>
      <c r="L74" s="96" t="str">
        <f>IF(Table32[[#This Row],[Under 19?]]="Yes",
     1 + COUNTIFS(Table32[Under 19?],"Yes",Table32[Top 4 Total],"&gt;"&amp;Table32[[#This Row],[Top 4 Total]]),
     ""
)</f>
        <v/>
      </c>
      <c r="M74" s="52" cm="1">
        <f t="array" ref="M74">SUM(LARGE((O74,Q74,S74,U74,W74,Y74,AA74,AC74,AE74,AG74,AI74),{1,2,3,4}))</f>
        <v>0</v>
      </c>
      <c r="N74" s="60" t="s">
        <v>110</v>
      </c>
      <c r="O74" s="59">
        <f>VLOOKUP(N74, $AN$23:$AO$27, 2, FALSE)</f>
        <v>0</v>
      </c>
      <c r="P74" s="65" t="s">
        <v>110</v>
      </c>
      <c r="Q74" s="59" t="str">
        <f>VLOOKUP(P74, $AK$23:$AL$43, 2, FALSE)</f>
        <v>0</v>
      </c>
      <c r="R74" s="65" t="s">
        <v>110</v>
      </c>
      <c r="S74" s="59" t="str">
        <f>VLOOKUP(R74, $AK$23:$AL$43, 2, FALSE)</f>
        <v>0</v>
      </c>
      <c r="T74" s="65" t="s">
        <v>110</v>
      </c>
      <c r="U74" s="59" t="str">
        <f>VLOOKUP(T74, $AQ$23:$AR$53, 2, FALSE)</f>
        <v>0</v>
      </c>
      <c r="V74" s="65" t="s">
        <v>110</v>
      </c>
      <c r="W74" s="59">
        <f>VLOOKUP(V74, $AN$23:$AO$27, 2, FALSE)</f>
        <v>0</v>
      </c>
      <c r="X74" s="65" t="s">
        <v>110</v>
      </c>
      <c r="Y74" s="59" t="str">
        <f>VLOOKUP(X74, $AQ$23:$AR$53, 2, FALSE)</f>
        <v>0</v>
      </c>
      <c r="Z74" s="65" t="s">
        <v>110</v>
      </c>
      <c r="AA74" s="59" t="str">
        <f>VLOOKUP(Z74, $AT$23:$AU$58, 2, FALSE)</f>
        <v>0</v>
      </c>
      <c r="AB74" s="44"/>
      <c r="AC74" s="43">
        <v>0</v>
      </c>
      <c r="AD74" s="65" t="s">
        <v>110</v>
      </c>
      <c r="AE74" s="59" t="str">
        <f>VLOOKUP(AD74, $AW$23:$AX$43, 2, FALSE)</f>
        <v>0</v>
      </c>
      <c r="AF74" s="65" t="s">
        <v>110</v>
      </c>
      <c r="AG74" s="59">
        <f>VLOOKUP(AF74, $AZ$23:$BA$27, 2, FALSE)</f>
        <v>0</v>
      </c>
      <c r="AH74" s="65" t="s">
        <v>110</v>
      </c>
      <c r="AI74" s="59">
        <f>VLOOKUP(AH74, $AZ$23:$BA$27, 2, FALSE)</f>
        <v>0</v>
      </c>
      <c r="AJ74" s="4"/>
      <c r="AK74" s="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</row>
    <row r="75" spans="1:100" s="2" customFormat="1">
      <c r="A75" s="11">
        <v>72</v>
      </c>
      <c r="B75" s="69" t="str">
        <f>IF(OR(H75="",H75&gt;=19),"No","Yes")</f>
        <v>No</v>
      </c>
      <c r="C75" s="48" t="str">
        <f>IF(OR(H75="",H75&gt;=17),"No","Yes")</f>
        <v>No</v>
      </c>
      <c r="D75" s="48" t="str">
        <f>IF(OR(H75=13, H75=14), "Yes", "No")</f>
        <v>No</v>
      </c>
      <c r="E75" s="48" t="str">
        <f>IF(OR(H75="",H75&gt;=13),"No","Yes")</f>
        <v>No</v>
      </c>
      <c r="F75" s="55"/>
      <c r="G75" s="55"/>
      <c r="H75" s="54" t="str">
        <f>IF(F75="","",VLOOKUP(F75,#REF!,4,FALSE))</f>
        <v/>
      </c>
      <c r="I75" s="96" t="str">
        <f>IF(Table32[[#This Row],[Under 13?]]="Yes",
     1 + COUNTIFS(Table32[Under 13?],"Yes",Table32[Top 4 Total],"&gt;"&amp;Table32[[#This Row],[Top 4 Total]]),
     ""
)</f>
        <v/>
      </c>
      <c r="J75" s="96" t="str">
        <f>IF(Table32[[#This Row],[Under 15?]]="Yes",
     1 + COUNTIFS(Table32[Under 15?],"Yes",Table32[Top 4 Total],"&gt;"&amp;Table32[[#This Row],[Top 4 Total]]),
     ""
)</f>
        <v/>
      </c>
      <c r="K75" s="96" t="str">
        <f>IF(Table32[[#This Row],[Under 17?]]="Yes",
     1 + COUNTIFS(Table32[Under 17?],"Yes",Table32[Top 4 Total],"&gt;"&amp;Table32[[#This Row],[Top 4 Total]]),
     ""
)</f>
        <v/>
      </c>
      <c r="L75" s="96" t="str">
        <f>IF(Table32[[#This Row],[Under 19?]]="Yes",
     1 + COUNTIFS(Table32[Under 19?],"Yes",Table32[Top 4 Total],"&gt;"&amp;Table32[[#This Row],[Top 4 Total]]),
     ""
)</f>
        <v/>
      </c>
      <c r="M75" s="52" cm="1">
        <f t="array" ref="M75">SUM(LARGE((O75,Q75,S75,U75,W75,Y75,AA75,AC75,AE75,AG75,AI75),{1,2,3,4}))</f>
        <v>0</v>
      </c>
      <c r="N75" s="60" t="s">
        <v>110</v>
      </c>
      <c r="O75" s="59">
        <f>VLOOKUP(N75, $AN$23:$AO$27, 2, FALSE)</f>
        <v>0</v>
      </c>
      <c r="P75" s="65" t="s">
        <v>110</v>
      </c>
      <c r="Q75" s="59" t="str">
        <f>VLOOKUP(P75, $AK$23:$AL$43, 2, FALSE)</f>
        <v>0</v>
      </c>
      <c r="R75" s="65" t="s">
        <v>110</v>
      </c>
      <c r="S75" s="59" t="str">
        <f>VLOOKUP(R75, $AK$23:$AL$43, 2, FALSE)</f>
        <v>0</v>
      </c>
      <c r="T75" s="65" t="s">
        <v>110</v>
      </c>
      <c r="U75" s="59" t="str">
        <f>VLOOKUP(T75, $AQ$23:$AR$53, 2, FALSE)</f>
        <v>0</v>
      </c>
      <c r="V75" s="65" t="s">
        <v>110</v>
      </c>
      <c r="W75" s="59">
        <f>VLOOKUP(V75, $AN$23:$AO$27, 2, FALSE)</f>
        <v>0</v>
      </c>
      <c r="X75" s="65" t="s">
        <v>110</v>
      </c>
      <c r="Y75" s="59" t="str">
        <f>VLOOKUP(X75, $AQ$23:$AR$53, 2, FALSE)</f>
        <v>0</v>
      </c>
      <c r="Z75" s="65" t="s">
        <v>110</v>
      </c>
      <c r="AA75" s="59" t="str">
        <f>VLOOKUP(Z75, $AT$23:$AU$58, 2, FALSE)</f>
        <v>0</v>
      </c>
      <c r="AB75" s="44"/>
      <c r="AC75" s="43">
        <v>0</v>
      </c>
      <c r="AD75" s="65" t="s">
        <v>110</v>
      </c>
      <c r="AE75" s="59" t="str">
        <f>VLOOKUP(AD75, $AW$23:$AX$43, 2, FALSE)</f>
        <v>0</v>
      </c>
      <c r="AF75" s="65" t="s">
        <v>110</v>
      </c>
      <c r="AG75" s="59">
        <f>VLOOKUP(AF75, $AZ$23:$BA$27, 2, FALSE)</f>
        <v>0</v>
      </c>
      <c r="AH75" s="65" t="s">
        <v>110</v>
      </c>
      <c r="AI75" s="59">
        <f>VLOOKUP(AH75, $AZ$23:$BA$27, 2, FALSE)</f>
        <v>0</v>
      </c>
      <c r="AJ75" s="4"/>
      <c r="AK75" s="4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</row>
    <row r="76" spans="1:100" s="2" customFormat="1">
      <c r="A76" s="11">
        <v>73</v>
      </c>
      <c r="B76" s="69" t="str">
        <f>IF(OR(H76="",H76&gt;=19),"No","Yes")</f>
        <v>No</v>
      </c>
      <c r="C76" s="48" t="str">
        <f>IF(OR(H76="",H76&gt;=17),"No","Yes")</f>
        <v>No</v>
      </c>
      <c r="D76" s="48" t="str">
        <f>IF(OR(H76=13, H76=14), "Yes", "No")</f>
        <v>No</v>
      </c>
      <c r="E76" s="48" t="str">
        <f>IF(OR(H76="",H76&gt;=13),"No","Yes")</f>
        <v>No</v>
      </c>
      <c r="F76" s="55"/>
      <c r="G76" s="55"/>
      <c r="H76" s="54" t="str">
        <f>IF(F76="","",VLOOKUP(F76,#REF!,4,FALSE))</f>
        <v/>
      </c>
      <c r="I76" s="96" t="str">
        <f>IF(Table32[[#This Row],[Under 13?]]="Yes",
     1 + COUNTIFS(Table32[Under 13?],"Yes",Table32[Top 4 Total],"&gt;"&amp;Table32[[#This Row],[Top 4 Total]]),
     ""
)</f>
        <v/>
      </c>
      <c r="J76" s="96" t="str">
        <f>IF(Table32[[#This Row],[Under 15?]]="Yes",
     1 + COUNTIFS(Table32[Under 15?],"Yes",Table32[Top 4 Total],"&gt;"&amp;Table32[[#This Row],[Top 4 Total]]),
     ""
)</f>
        <v/>
      </c>
      <c r="K76" s="96" t="str">
        <f>IF(Table32[[#This Row],[Under 17?]]="Yes",
     1 + COUNTIFS(Table32[Under 17?],"Yes",Table32[Top 4 Total],"&gt;"&amp;Table32[[#This Row],[Top 4 Total]]),
     ""
)</f>
        <v/>
      </c>
      <c r="L76" s="96" t="str">
        <f>IF(Table32[[#This Row],[Under 19?]]="Yes",
     1 + COUNTIFS(Table32[Under 19?],"Yes",Table32[Top 4 Total],"&gt;"&amp;Table32[[#This Row],[Top 4 Total]]),
     ""
)</f>
        <v/>
      </c>
      <c r="M76" s="52" cm="1">
        <f t="array" ref="M76">SUM(LARGE((O76,Q76,S76,U76,W76,Y76,AA76,AC76,AE76,AG76,AI76),{1,2,3,4}))</f>
        <v>0</v>
      </c>
      <c r="N76" s="60" t="s">
        <v>110</v>
      </c>
      <c r="O76" s="59">
        <f>VLOOKUP(N76, $AN$23:$AO$27, 2, FALSE)</f>
        <v>0</v>
      </c>
      <c r="P76" s="65" t="s">
        <v>110</v>
      </c>
      <c r="Q76" s="59" t="str">
        <f>VLOOKUP(P76, $AK$23:$AL$43, 2, FALSE)</f>
        <v>0</v>
      </c>
      <c r="R76" s="65" t="s">
        <v>110</v>
      </c>
      <c r="S76" s="59" t="str">
        <f>VLOOKUP(R76, $AK$23:$AL$43, 2, FALSE)</f>
        <v>0</v>
      </c>
      <c r="T76" s="65" t="s">
        <v>110</v>
      </c>
      <c r="U76" s="59" t="str">
        <f>VLOOKUP(T76, $AQ$23:$AR$53, 2, FALSE)</f>
        <v>0</v>
      </c>
      <c r="V76" s="65" t="s">
        <v>110</v>
      </c>
      <c r="W76" s="59">
        <f>VLOOKUP(V76, $AN$23:$AO$27, 2, FALSE)</f>
        <v>0</v>
      </c>
      <c r="X76" s="65" t="s">
        <v>110</v>
      </c>
      <c r="Y76" s="59" t="str">
        <f>VLOOKUP(X76, $AQ$23:$AR$53, 2, FALSE)</f>
        <v>0</v>
      </c>
      <c r="Z76" s="65" t="s">
        <v>110</v>
      </c>
      <c r="AA76" s="59" t="str">
        <f>VLOOKUP(Z76, $AT$23:$AU$58, 2, FALSE)</f>
        <v>0</v>
      </c>
      <c r="AB76" s="44"/>
      <c r="AC76" s="43">
        <v>0</v>
      </c>
      <c r="AD76" s="65" t="s">
        <v>110</v>
      </c>
      <c r="AE76" s="59" t="str">
        <f>VLOOKUP(AD76, $AW$23:$AX$43, 2, FALSE)</f>
        <v>0</v>
      </c>
      <c r="AF76" s="65" t="s">
        <v>110</v>
      </c>
      <c r="AG76" s="59">
        <f>VLOOKUP(AF76, $AZ$23:$BA$27, 2, FALSE)</f>
        <v>0</v>
      </c>
      <c r="AH76" s="65" t="s">
        <v>110</v>
      </c>
      <c r="AI76" s="59">
        <f>VLOOKUP(AH76, $AZ$23:$BA$27, 2, FALSE)</f>
        <v>0</v>
      </c>
      <c r="AJ76" s="4"/>
      <c r="AK76" s="4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</row>
    <row r="77" spans="1:100" s="2" customFormat="1">
      <c r="A77" s="11">
        <v>74</v>
      </c>
      <c r="B77" s="69" t="str">
        <f>IF(OR(H77="",H77&gt;=19),"No","Yes")</f>
        <v>No</v>
      </c>
      <c r="C77" s="48" t="str">
        <f>IF(OR(H77="",H77&gt;=17),"No","Yes")</f>
        <v>No</v>
      </c>
      <c r="D77" s="48" t="str">
        <f>IF(OR(H77=13, H77=14), "Yes", "No")</f>
        <v>No</v>
      </c>
      <c r="E77" s="48" t="str">
        <f>IF(OR(H77="",H77&gt;=13),"No","Yes")</f>
        <v>No</v>
      </c>
      <c r="F77" s="55"/>
      <c r="G77" s="55"/>
      <c r="H77" s="54" t="str">
        <f>IF(F77="","",VLOOKUP(F77,#REF!,4,FALSE))</f>
        <v/>
      </c>
      <c r="I77" s="96" t="str">
        <f>IF(Table32[[#This Row],[Under 13?]]="Yes",
     1 + COUNTIFS(Table32[Under 13?],"Yes",Table32[Top 4 Total],"&gt;"&amp;Table32[[#This Row],[Top 4 Total]]),
     ""
)</f>
        <v/>
      </c>
      <c r="J77" s="96" t="str">
        <f>IF(Table32[[#This Row],[Under 15?]]="Yes",
     1 + COUNTIFS(Table32[Under 15?],"Yes",Table32[Top 4 Total],"&gt;"&amp;Table32[[#This Row],[Top 4 Total]]),
     ""
)</f>
        <v/>
      </c>
      <c r="K77" s="96" t="str">
        <f>IF(Table32[[#This Row],[Under 17?]]="Yes",
     1 + COUNTIFS(Table32[Under 17?],"Yes",Table32[Top 4 Total],"&gt;"&amp;Table32[[#This Row],[Top 4 Total]]),
     ""
)</f>
        <v/>
      </c>
      <c r="L77" s="96" t="str">
        <f>IF(Table32[[#This Row],[Under 19?]]="Yes",
     1 + COUNTIFS(Table32[Under 19?],"Yes",Table32[Top 4 Total],"&gt;"&amp;Table32[[#This Row],[Top 4 Total]]),
     ""
)</f>
        <v/>
      </c>
      <c r="M77" s="52" cm="1">
        <f t="array" ref="M77">SUM(LARGE((O77,Q77,S77,U77,W77,Y77,AA77,AC77,AE77,AG77,AI77),{1,2,3,4}))</f>
        <v>0</v>
      </c>
      <c r="N77" s="60" t="s">
        <v>110</v>
      </c>
      <c r="O77" s="59">
        <f>VLOOKUP(N77, $AN$23:$AO$27, 2, FALSE)</f>
        <v>0</v>
      </c>
      <c r="P77" s="65" t="s">
        <v>110</v>
      </c>
      <c r="Q77" s="59" t="str">
        <f>VLOOKUP(P77, $AK$23:$AL$43, 2, FALSE)</f>
        <v>0</v>
      </c>
      <c r="R77" s="65" t="s">
        <v>110</v>
      </c>
      <c r="S77" s="59" t="str">
        <f>VLOOKUP(R77, $AK$23:$AL$43, 2, FALSE)</f>
        <v>0</v>
      </c>
      <c r="T77" s="65" t="s">
        <v>110</v>
      </c>
      <c r="U77" s="59" t="str">
        <f>VLOOKUP(T77, $AQ$23:$AR$53, 2, FALSE)</f>
        <v>0</v>
      </c>
      <c r="V77" s="65" t="s">
        <v>110</v>
      </c>
      <c r="W77" s="59">
        <f>VLOOKUP(V77, $AN$23:$AO$27, 2, FALSE)</f>
        <v>0</v>
      </c>
      <c r="X77" s="65" t="s">
        <v>110</v>
      </c>
      <c r="Y77" s="59" t="str">
        <f>VLOOKUP(X77, $AQ$23:$AR$53, 2, FALSE)</f>
        <v>0</v>
      </c>
      <c r="Z77" s="65" t="s">
        <v>110</v>
      </c>
      <c r="AA77" s="59" t="str">
        <f>VLOOKUP(Z77, $AT$23:$AU$58, 2, FALSE)</f>
        <v>0</v>
      </c>
      <c r="AB77" s="44"/>
      <c r="AC77" s="43">
        <v>0</v>
      </c>
      <c r="AD77" s="65" t="s">
        <v>110</v>
      </c>
      <c r="AE77" s="59" t="str">
        <f>VLOOKUP(AD77, $AW$23:$AX$43, 2, FALSE)</f>
        <v>0</v>
      </c>
      <c r="AF77" s="65" t="s">
        <v>110</v>
      </c>
      <c r="AG77" s="59">
        <f>VLOOKUP(AF77, $AZ$23:$BA$27, 2, FALSE)</f>
        <v>0</v>
      </c>
      <c r="AH77" s="65" t="s">
        <v>110</v>
      </c>
      <c r="AI77" s="59">
        <f>VLOOKUP(AH77, $AZ$23:$BA$27, 2, FALSE)</f>
        <v>0</v>
      </c>
      <c r="AJ77" s="4"/>
      <c r="AK77" s="4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</row>
    <row r="78" spans="1:100" s="2" customFormat="1">
      <c r="A78" s="11">
        <v>75</v>
      </c>
      <c r="B78" s="69" t="str">
        <f>IF(OR(H78="",H78&gt;=19),"No","Yes")</f>
        <v>No</v>
      </c>
      <c r="C78" s="48" t="str">
        <f>IF(OR(H78="",H78&gt;=17),"No","Yes")</f>
        <v>No</v>
      </c>
      <c r="D78" s="48" t="str">
        <f>IF(OR(H78=13, H78=14), "Yes", "No")</f>
        <v>No</v>
      </c>
      <c r="E78" s="48" t="str">
        <f>IF(OR(H78="",H78&gt;=13),"No","Yes")</f>
        <v>No</v>
      </c>
      <c r="F78" s="55"/>
      <c r="G78" s="55"/>
      <c r="H78" s="54" t="str">
        <f>IF(F78="","",VLOOKUP(F78,#REF!,4,FALSE))</f>
        <v/>
      </c>
      <c r="I78" s="96" t="str">
        <f>IF(Table32[[#This Row],[Under 13?]]="Yes",
     1 + COUNTIFS(Table32[Under 13?],"Yes",Table32[Top 4 Total],"&gt;"&amp;Table32[[#This Row],[Top 4 Total]]),
     ""
)</f>
        <v/>
      </c>
      <c r="J78" s="96" t="str">
        <f>IF(Table32[[#This Row],[Under 15?]]="Yes",
     1 + COUNTIFS(Table32[Under 15?],"Yes",Table32[Top 4 Total],"&gt;"&amp;Table32[[#This Row],[Top 4 Total]]),
     ""
)</f>
        <v/>
      </c>
      <c r="K78" s="96" t="str">
        <f>IF(Table32[[#This Row],[Under 17?]]="Yes",
     1 + COUNTIFS(Table32[Under 17?],"Yes",Table32[Top 4 Total],"&gt;"&amp;Table32[[#This Row],[Top 4 Total]]),
     ""
)</f>
        <v/>
      </c>
      <c r="L78" s="96" t="str">
        <f>IF(Table32[[#This Row],[Under 19?]]="Yes",
     1 + COUNTIFS(Table32[Under 19?],"Yes",Table32[Top 4 Total],"&gt;"&amp;Table32[[#This Row],[Top 4 Total]]),
     ""
)</f>
        <v/>
      </c>
      <c r="M78" s="52" cm="1">
        <f t="array" ref="M78">SUM(LARGE((O78,Q78,S78,U78,W78,Y78,AA78,AC78,AE78,AG78,AI78),{1,2,3,4}))</f>
        <v>0</v>
      </c>
      <c r="N78" s="60" t="s">
        <v>110</v>
      </c>
      <c r="O78" s="59">
        <f>VLOOKUP(N78, $AN$23:$AO$27, 2, FALSE)</f>
        <v>0</v>
      </c>
      <c r="P78" s="65" t="s">
        <v>110</v>
      </c>
      <c r="Q78" s="59" t="str">
        <f>VLOOKUP(P78, $AK$23:$AL$43, 2, FALSE)</f>
        <v>0</v>
      </c>
      <c r="R78" s="65" t="s">
        <v>110</v>
      </c>
      <c r="S78" s="59" t="str">
        <f>VLOOKUP(R78, $AK$23:$AL$43, 2, FALSE)</f>
        <v>0</v>
      </c>
      <c r="T78" s="65" t="s">
        <v>110</v>
      </c>
      <c r="U78" s="59" t="str">
        <f>VLOOKUP(T78, $AQ$23:$AR$53, 2, FALSE)</f>
        <v>0</v>
      </c>
      <c r="V78" s="65" t="s">
        <v>110</v>
      </c>
      <c r="W78" s="59">
        <f>VLOOKUP(V78, $AN$23:$AO$27, 2, FALSE)</f>
        <v>0</v>
      </c>
      <c r="X78" s="65" t="s">
        <v>110</v>
      </c>
      <c r="Y78" s="59" t="str">
        <f>VLOOKUP(X78, $AQ$23:$AR$53, 2, FALSE)</f>
        <v>0</v>
      </c>
      <c r="Z78" s="65" t="s">
        <v>110</v>
      </c>
      <c r="AA78" s="59" t="str">
        <f>VLOOKUP(Z78, $AT$23:$AU$58, 2, FALSE)</f>
        <v>0</v>
      </c>
      <c r="AB78" s="44"/>
      <c r="AC78" s="43">
        <v>0</v>
      </c>
      <c r="AD78" s="65" t="s">
        <v>110</v>
      </c>
      <c r="AE78" s="59" t="str">
        <f>VLOOKUP(AD78, $AW$23:$AX$43, 2, FALSE)</f>
        <v>0</v>
      </c>
      <c r="AF78" s="65" t="s">
        <v>110</v>
      </c>
      <c r="AG78" s="59">
        <f>VLOOKUP(AF78, $AZ$23:$BA$27, 2, FALSE)</f>
        <v>0</v>
      </c>
      <c r="AH78" s="65" t="s">
        <v>110</v>
      </c>
      <c r="AI78" s="59">
        <f>VLOOKUP(AH78, $AZ$23:$BA$27, 2, FALSE)</f>
        <v>0</v>
      </c>
      <c r="AJ78" s="4"/>
      <c r="AK78" s="4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</row>
    <row r="79" spans="1:100" s="2" customFormat="1">
      <c r="A79" s="11">
        <v>76</v>
      </c>
      <c r="B79" s="69" t="str">
        <f>IF(OR(H79="",H79&gt;=19),"No","Yes")</f>
        <v>No</v>
      </c>
      <c r="C79" s="48" t="str">
        <f>IF(OR(H79="",H79&gt;=17),"No","Yes")</f>
        <v>No</v>
      </c>
      <c r="D79" s="48" t="str">
        <f>IF(OR(H79=13, H79=14), "Yes", "No")</f>
        <v>No</v>
      </c>
      <c r="E79" s="48" t="str">
        <f>IF(OR(H79="",H79&gt;=13),"No","Yes")</f>
        <v>No</v>
      </c>
      <c r="F79" s="55"/>
      <c r="G79" s="55"/>
      <c r="H79" s="54" t="str">
        <f>IF(F79="","",VLOOKUP(F79,#REF!,4,FALSE))</f>
        <v/>
      </c>
      <c r="I79" s="96" t="str">
        <f>IF(Table32[[#This Row],[Under 13?]]="Yes",
     1 + COUNTIFS(Table32[Under 13?],"Yes",Table32[Top 4 Total],"&gt;"&amp;Table32[[#This Row],[Top 4 Total]]),
     ""
)</f>
        <v/>
      </c>
      <c r="J79" s="96" t="str">
        <f>IF(Table32[[#This Row],[Under 15?]]="Yes",
     1 + COUNTIFS(Table32[Under 15?],"Yes",Table32[Top 4 Total],"&gt;"&amp;Table32[[#This Row],[Top 4 Total]]),
     ""
)</f>
        <v/>
      </c>
      <c r="K79" s="96" t="str">
        <f>IF(Table32[[#This Row],[Under 17?]]="Yes",
     1 + COUNTIFS(Table32[Under 17?],"Yes",Table32[Top 4 Total],"&gt;"&amp;Table32[[#This Row],[Top 4 Total]]),
     ""
)</f>
        <v/>
      </c>
      <c r="L79" s="96" t="str">
        <f>IF(Table32[[#This Row],[Under 19?]]="Yes",
     1 + COUNTIFS(Table32[Under 19?],"Yes",Table32[Top 4 Total],"&gt;"&amp;Table32[[#This Row],[Top 4 Total]]),
     ""
)</f>
        <v/>
      </c>
      <c r="M79" s="52" cm="1">
        <f t="array" ref="M79">SUM(LARGE((O79,Q79,S79,U79,W79,Y79,AA79,AC79,AE79,AG79,AI79),{1,2,3,4}))</f>
        <v>0</v>
      </c>
      <c r="N79" s="60" t="s">
        <v>110</v>
      </c>
      <c r="O79" s="59">
        <f>VLOOKUP(N79, $AN$23:$AO$27, 2, FALSE)</f>
        <v>0</v>
      </c>
      <c r="P79" s="65" t="s">
        <v>110</v>
      </c>
      <c r="Q79" s="59" t="str">
        <f>VLOOKUP(P79, $AK$23:$AL$43, 2, FALSE)</f>
        <v>0</v>
      </c>
      <c r="R79" s="65" t="s">
        <v>110</v>
      </c>
      <c r="S79" s="59" t="str">
        <f>VLOOKUP(R79, $AK$23:$AL$43, 2, FALSE)</f>
        <v>0</v>
      </c>
      <c r="T79" s="65" t="s">
        <v>110</v>
      </c>
      <c r="U79" s="59" t="str">
        <f>VLOOKUP(T79, $AQ$23:$AR$53, 2, FALSE)</f>
        <v>0</v>
      </c>
      <c r="V79" s="65" t="s">
        <v>110</v>
      </c>
      <c r="W79" s="59">
        <f>VLOOKUP(V79, $AN$23:$AO$27, 2, FALSE)</f>
        <v>0</v>
      </c>
      <c r="X79" s="65" t="s">
        <v>110</v>
      </c>
      <c r="Y79" s="59" t="str">
        <f>VLOOKUP(X79, $AQ$23:$AR$53, 2, FALSE)</f>
        <v>0</v>
      </c>
      <c r="Z79" s="65" t="s">
        <v>110</v>
      </c>
      <c r="AA79" s="59" t="str">
        <f>VLOOKUP(Z79, $AT$23:$AU$58, 2, FALSE)</f>
        <v>0</v>
      </c>
      <c r="AB79" s="44"/>
      <c r="AC79" s="43">
        <v>0</v>
      </c>
      <c r="AD79" s="65" t="s">
        <v>110</v>
      </c>
      <c r="AE79" s="59" t="str">
        <f>VLOOKUP(AD79, $AW$23:$AX$43, 2, FALSE)</f>
        <v>0</v>
      </c>
      <c r="AF79" s="65" t="s">
        <v>110</v>
      </c>
      <c r="AG79" s="59">
        <f>VLOOKUP(AF79, $AZ$23:$BA$27, 2, FALSE)</f>
        <v>0</v>
      </c>
      <c r="AH79" s="65" t="s">
        <v>110</v>
      </c>
      <c r="AI79" s="59">
        <f>VLOOKUP(AH79, $AZ$23:$BA$27, 2, FALSE)</f>
        <v>0</v>
      </c>
      <c r="AJ79" s="4"/>
      <c r="AK79" s="4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</row>
    <row r="80" spans="1:100" s="2" customFormat="1">
      <c r="A80" s="11">
        <v>77</v>
      </c>
      <c r="B80" s="69" t="str">
        <f>IF(OR(H80="",H80&gt;=19),"No","Yes")</f>
        <v>No</v>
      </c>
      <c r="C80" s="48" t="str">
        <f>IF(OR(H80="",H80&gt;=17),"No","Yes")</f>
        <v>No</v>
      </c>
      <c r="D80" s="48" t="str">
        <f>IF(OR(H80=13, H80=14), "Yes", "No")</f>
        <v>No</v>
      </c>
      <c r="E80" s="48" t="str">
        <f>IF(OR(H80="",H80&gt;=13),"No","Yes")</f>
        <v>No</v>
      </c>
      <c r="F80" s="55"/>
      <c r="G80" s="55"/>
      <c r="H80" s="54" t="str">
        <f>IF(F80="","",VLOOKUP(F80,#REF!,4,FALSE))</f>
        <v/>
      </c>
      <c r="I80" s="96" t="str">
        <f>IF(Table32[[#This Row],[Under 13?]]="Yes",
     1 + COUNTIFS(Table32[Under 13?],"Yes",Table32[Top 4 Total],"&gt;"&amp;Table32[[#This Row],[Top 4 Total]]),
     ""
)</f>
        <v/>
      </c>
      <c r="J80" s="96" t="str">
        <f>IF(Table32[[#This Row],[Under 15?]]="Yes",
     1 + COUNTIFS(Table32[Under 15?],"Yes",Table32[Top 4 Total],"&gt;"&amp;Table32[[#This Row],[Top 4 Total]]),
     ""
)</f>
        <v/>
      </c>
      <c r="K80" s="96" t="str">
        <f>IF(Table32[[#This Row],[Under 17?]]="Yes",
     1 + COUNTIFS(Table32[Under 17?],"Yes",Table32[Top 4 Total],"&gt;"&amp;Table32[[#This Row],[Top 4 Total]]),
     ""
)</f>
        <v/>
      </c>
      <c r="L80" s="96" t="str">
        <f>IF(Table32[[#This Row],[Under 19?]]="Yes",
     1 + COUNTIFS(Table32[Under 19?],"Yes",Table32[Top 4 Total],"&gt;"&amp;Table32[[#This Row],[Top 4 Total]]),
     ""
)</f>
        <v/>
      </c>
      <c r="M80" s="52" cm="1">
        <f t="array" ref="M80">SUM(LARGE((O80,Q80,S80,U80,W80,Y80,AA80,AC80,AE80,AG80,AI80),{1,2,3,4}))</f>
        <v>0</v>
      </c>
      <c r="N80" s="60" t="s">
        <v>110</v>
      </c>
      <c r="O80" s="59">
        <f>VLOOKUP(N80, $AN$23:$AO$27, 2, FALSE)</f>
        <v>0</v>
      </c>
      <c r="P80" s="65" t="s">
        <v>110</v>
      </c>
      <c r="Q80" s="59" t="str">
        <f>VLOOKUP(P80, $AK$23:$AL$43, 2, FALSE)</f>
        <v>0</v>
      </c>
      <c r="R80" s="65" t="s">
        <v>110</v>
      </c>
      <c r="S80" s="59" t="str">
        <f>VLOOKUP(R80, $AK$23:$AL$43, 2, FALSE)</f>
        <v>0</v>
      </c>
      <c r="T80" s="65" t="s">
        <v>110</v>
      </c>
      <c r="U80" s="59" t="str">
        <f>VLOOKUP(T80, $AQ$23:$AR$53, 2, FALSE)</f>
        <v>0</v>
      </c>
      <c r="V80" s="65" t="s">
        <v>110</v>
      </c>
      <c r="W80" s="59">
        <f>VLOOKUP(V80, $AN$23:$AO$27, 2, FALSE)</f>
        <v>0</v>
      </c>
      <c r="X80" s="65" t="s">
        <v>110</v>
      </c>
      <c r="Y80" s="59" t="str">
        <f>VLOOKUP(X80, $AQ$23:$AR$53, 2, FALSE)</f>
        <v>0</v>
      </c>
      <c r="Z80" s="65" t="s">
        <v>110</v>
      </c>
      <c r="AA80" s="59" t="str">
        <f>VLOOKUP(Z80, $AT$23:$AU$58, 2, FALSE)</f>
        <v>0</v>
      </c>
      <c r="AB80" s="44"/>
      <c r="AC80" s="43">
        <v>0</v>
      </c>
      <c r="AD80" s="65" t="s">
        <v>110</v>
      </c>
      <c r="AE80" s="59" t="str">
        <f>VLOOKUP(AD80, $AW$23:$AX$43, 2, FALSE)</f>
        <v>0</v>
      </c>
      <c r="AF80" s="65" t="s">
        <v>110</v>
      </c>
      <c r="AG80" s="59">
        <f>VLOOKUP(AF80, $AZ$23:$BA$27, 2, FALSE)</f>
        <v>0</v>
      </c>
      <c r="AH80" s="65" t="s">
        <v>110</v>
      </c>
      <c r="AI80" s="59">
        <f>VLOOKUP(AH80, $AZ$23:$BA$27, 2, FALSE)</f>
        <v>0</v>
      </c>
      <c r="AJ80" s="4"/>
      <c r="AK80" s="4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</row>
    <row r="81" spans="1:100" s="2" customFormat="1">
      <c r="A81" s="11">
        <v>78</v>
      </c>
      <c r="B81" s="69" t="str">
        <f>IF(OR(H81="",H81&gt;=19),"No","Yes")</f>
        <v>No</v>
      </c>
      <c r="C81" s="48" t="str">
        <f>IF(OR(H81="",H81&gt;=17),"No","Yes")</f>
        <v>No</v>
      </c>
      <c r="D81" s="48" t="str">
        <f>IF(OR(H81=13, H81=14), "Yes", "No")</f>
        <v>No</v>
      </c>
      <c r="E81" s="48" t="str">
        <f>IF(OR(H81="",H81&gt;=13),"No","Yes")</f>
        <v>No</v>
      </c>
      <c r="F81" s="55"/>
      <c r="G81" s="55"/>
      <c r="H81" s="54"/>
      <c r="I81" s="96" t="str">
        <f>IF(Table32[[#This Row],[Under 13?]]="Yes",
     1 + COUNTIFS(Table32[Under 13?],"Yes",Table32[Top 4 Total],"&gt;"&amp;Table32[[#This Row],[Top 4 Total]]),
     ""
)</f>
        <v/>
      </c>
      <c r="J81" s="96" t="str">
        <f>IF(Table32[[#This Row],[Under 15?]]="Yes",
     1 + COUNTIFS(Table32[Under 15?],"Yes",Table32[Top 4 Total],"&gt;"&amp;Table32[[#This Row],[Top 4 Total]]),
     ""
)</f>
        <v/>
      </c>
      <c r="K81" s="96" t="str">
        <f>IF(Table32[[#This Row],[Under 17?]]="Yes",
     1 + COUNTIFS(Table32[Under 17?],"Yes",Table32[Top 4 Total],"&gt;"&amp;Table32[[#This Row],[Top 4 Total]]),
     ""
)</f>
        <v/>
      </c>
      <c r="L81" s="96" t="str">
        <f>IF(Table32[[#This Row],[Under 19?]]="Yes",
     1 + COUNTIFS(Table32[Under 19?],"Yes",Table32[Top 4 Total],"&gt;"&amp;Table32[[#This Row],[Top 4 Total]]),
     ""
)</f>
        <v/>
      </c>
      <c r="M81" s="52" cm="1">
        <f t="array" ref="M81">SUM(LARGE((O81,Q81,S81,U81,W81,Y81,AA81,AC81,AE81,AG81,AI81),{1,2,3,4}))</f>
        <v>0</v>
      </c>
      <c r="N81" s="60" t="s">
        <v>110</v>
      </c>
      <c r="O81" s="59">
        <f>VLOOKUP(N81, $AN$23:$AO$27, 2, FALSE)</f>
        <v>0</v>
      </c>
      <c r="P81" s="65" t="s">
        <v>110</v>
      </c>
      <c r="Q81" s="59" t="str">
        <f>VLOOKUP(P81, $AK$23:$AL$43, 2, FALSE)</f>
        <v>0</v>
      </c>
      <c r="R81" s="65" t="s">
        <v>110</v>
      </c>
      <c r="S81" s="59" t="str">
        <f>VLOOKUP(R81, $AK$23:$AL$43, 2, FALSE)</f>
        <v>0</v>
      </c>
      <c r="T81" s="65" t="s">
        <v>110</v>
      </c>
      <c r="U81" s="59" t="str">
        <f>VLOOKUP(T81, $AQ$23:$AR$53, 2, FALSE)</f>
        <v>0</v>
      </c>
      <c r="V81" s="65" t="s">
        <v>110</v>
      </c>
      <c r="W81" s="59">
        <f>VLOOKUP(V81, $AN$23:$AO$27, 2, FALSE)</f>
        <v>0</v>
      </c>
      <c r="X81" s="65" t="s">
        <v>110</v>
      </c>
      <c r="Y81" s="59" t="str">
        <f>VLOOKUP(X81, $AQ$23:$AR$53, 2, FALSE)</f>
        <v>0</v>
      </c>
      <c r="Z81" s="65" t="s">
        <v>110</v>
      </c>
      <c r="AA81" s="59" t="str">
        <f>VLOOKUP(Z81, $AT$23:$AU$58, 2, FALSE)</f>
        <v>0</v>
      </c>
      <c r="AB81" s="44"/>
      <c r="AC81" s="43">
        <v>0</v>
      </c>
      <c r="AD81" s="65" t="s">
        <v>110</v>
      </c>
      <c r="AE81" s="59" t="str">
        <f>VLOOKUP(AD81, $AW$23:$AX$43, 2, FALSE)</f>
        <v>0</v>
      </c>
      <c r="AF81" s="65" t="s">
        <v>110</v>
      </c>
      <c r="AG81" s="59">
        <f>VLOOKUP(AF81, $AZ$23:$BA$27, 2, FALSE)</f>
        <v>0</v>
      </c>
      <c r="AH81" s="65" t="s">
        <v>110</v>
      </c>
      <c r="AI81" s="59">
        <f>VLOOKUP(AH81, $AZ$23:$BA$27, 2, FALSE)</f>
        <v>0</v>
      </c>
      <c r="AJ81" s="4"/>
      <c r="AK81" s="4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</row>
    <row r="82" spans="1:100" s="2" customFormat="1">
      <c r="A82" s="11">
        <v>79</v>
      </c>
      <c r="B82" s="69" t="str">
        <f>IF(OR(H82="",H82&gt;=19),"No","Yes")</f>
        <v>No</v>
      </c>
      <c r="C82" s="48" t="str">
        <f>IF(OR(H82="",H82&gt;=17),"No","Yes")</f>
        <v>No</v>
      </c>
      <c r="D82" s="48" t="str">
        <f>IF(OR(H82=13, H82=14), "Yes", "No")</f>
        <v>No</v>
      </c>
      <c r="E82" s="48" t="str">
        <f>IF(OR(H82="",H82&gt;=13),"No","Yes")</f>
        <v>No</v>
      </c>
      <c r="F82" s="55"/>
      <c r="G82" s="55"/>
      <c r="H82" s="54"/>
      <c r="I82" s="96" t="str">
        <f>IF(Table32[[#This Row],[Under 13?]]="Yes",
     1 + COUNTIFS(Table32[Under 13?],"Yes",Table32[Top 4 Total],"&gt;"&amp;Table32[[#This Row],[Top 4 Total]]),
     ""
)</f>
        <v/>
      </c>
      <c r="J82" s="96" t="str">
        <f>IF(Table32[[#This Row],[Under 15?]]="Yes",
     1 + COUNTIFS(Table32[Under 15?],"Yes",Table32[Top 4 Total],"&gt;"&amp;Table32[[#This Row],[Top 4 Total]]),
     ""
)</f>
        <v/>
      </c>
      <c r="K82" s="96" t="str">
        <f>IF(Table32[[#This Row],[Under 17?]]="Yes",
     1 + COUNTIFS(Table32[Under 17?],"Yes",Table32[Top 4 Total],"&gt;"&amp;Table32[[#This Row],[Top 4 Total]]),
     ""
)</f>
        <v/>
      </c>
      <c r="L82" s="96" t="str">
        <f>IF(Table32[[#This Row],[Under 19?]]="Yes",
     1 + COUNTIFS(Table32[Under 19?],"Yes",Table32[Top 4 Total],"&gt;"&amp;Table32[[#This Row],[Top 4 Total]]),
     ""
)</f>
        <v/>
      </c>
      <c r="M82" s="52" cm="1">
        <f t="array" ref="M82">SUM(LARGE((O82,Q82,S82,U82,W82,Y82,AA82,AC82,AE82,AG82,AI82),{1,2,3,4}))</f>
        <v>0</v>
      </c>
      <c r="N82" s="60" t="s">
        <v>110</v>
      </c>
      <c r="O82" s="59">
        <f>VLOOKUP(N82, $AN$23:$AO$27, 2, FALSE)</f>
        <v>0</v>
      </c>
      <c r="P82" s="65" t="s">
        <v>110</v>
      </c>
      <c r="Q82" s="59" t="str">
        <f>VLOOKUP(P82, $AK$23:$AL$43, 2, FALSE)</f>
        <v>0</v>
      </c>
      <c r="R82" s="65" t="s">
        <v>110</v>
      </c>
      <c r="S82" s="59" t="str">
        <f>VLOOKUP(R82, $AK$23:$AL$43, 2, FALSE)</f>
        <v>0</v>
      </c>
      <c r="T82" s="65" t="s">
        <v>110</v>
      </c>
      <c r="U82" s="59" t="str">
        <f>VLOOKUP(T82, $AQ$23:$AR$53, 2, FALSE)</f>
        <v>0</v>
      </c>
      <c r="V82" s="65" t="s">
        <v>110</v>
      </c>
      <c r="W82" s="59">
        <f>VLOOKUP(V82, $AN$23:$AO$27, 2, FALSE)</f>
        <v>0</v>
      </c>
      <c r="X82" s="65" t="s">
        <v>110</v>
      </c>
      <c r="Y82" s="59" t="str">
        <f>VLOOKUP(X82, $AQ$23:$AR$53, 2, FALSE)</f>
        <v>0</v>
      </c>
      <c r="Z82" s="65" t="s">
        <v>110</v>
      </c>
      <c r="AA82" s="59" t="str">
        <f>VLOOKUP(Z82, $AT$23:$AU$58, 2, FALSE)</f>
        <v>0</v>
      </c>
      <c r="AB82" s="44"/>
      <c r="AC82" s="43">
        <v>0</v>
      </c>
      <c r="AD82" s="65" t="s">
        <v>110</v>
      </c>
      <c r="AE82" s="59" t="str">
        <f>VLOOKUP(AD82, $AW$23:$AX$43, 2, FALSE)</f>
        <v>0</v>
      </c>
      <c r="AF82" s="65" t="s">
        <v>110</v>
      </c>
      <c r="AG82" s="59">
        <f>VLOOKUP(AF82, $AZ$23:$BA$27, 2, FALSE)</f>
        <v>0</v>
      </c>
      <c r="AH82" s="65" t="s">
        <v>110</v>
      </c>
      <c r="AI82" s="59">
        <f>VLOOKUP(AH82, $AZ$23:$BA$27, 2, FALSE)</f>
        <v>0</v>
      </c>
      <c r="AJ82" s="4"/>
      <c r="AK82" s="4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</row>
    <row r="83" spans="1:100" s="2" customFormat="1">
      <c r="A83" s="11">
        <v>80</v>
      </c>
      <c r="B83" s="69" t="str">
        <f>IF(OR(H83="",H83&gt;=19),"No","Yes")</f>
        <v>No</v>
      </c>
      <c r="C83" s="48" t="str">
        <f>IF(OR(H83="",H83&gt;=17),"No","Yes")</f>
        <v>No</v>
      </c>
      <c r="D83" s="48" t="str">
        <f>IF(OR(H83=13, H83=14), "Yes", "No")</f>
        <v>No</v>
      </c>
      <c r="E83" s="48" t="str">
        <f>IF(OR(H83="",H83&gt;=13),"No","Yes")</f>
        <v>No</v>
      </c>
      <c r="F83" s="55"/>
      <c r="G83" s="55"/>
      <c r="H83" s="54"/>
      <c r="I83" s="96" t="str">
        <f>IF(Table32[[#This Row],[Under 13?]]="Yes",
     1 + COUNTIFS(Table32[Under 13?],"Yes",Table32[Top 4 Total],"&gt;"&amp;Table32[[#This Row],[Top 4 Total]]),
     ""
)</f>
        <v/>
      </c>
      <c r="J83" s="96" t="str">
        <f>IF(Table32[[#This Row],[Under 15?]]="Yes",
     1 + COUNTIFS(Table32[Under 15?],"Yes",Table32[Top 4 Total],"&gt;"&amp;Table32[[#This Row],[Top 4 Total]]),
     ""
)</f>
        <v/>
      </c>
      <c r="K83" s="96" t="str">
        <f>IF(Table32[[#This Row],[Under 17?]]="Yes",
     1 + COUNTIFS(Table32[Under 17?],"Yes",Table32[Top 4 Total],"&gt;"&amp;Table32[[#This Row],[Top 4 Total]]),
     ""
)</f>
        <v/>
      </c>
      <c r="L83" s="96" t="str">
        <f>IF(Table32[[#This Row],[Under 19?]]="Yes",
     1 + COUNTIFS(Table32[Under 19?],"Yes",Table32[Top 4 Total],"&gt;"&amp;Table32[[#This Row],[Top 4 Total]]),
     ""
)</f>
        <v/>
      </c>
      <c r="M83" s="52" cm="1">
        <f t="array" ref="M83">SUM(LARGE((O83,Q83,S83,U83,W83,Y83,AA83,AC83,AE83,AG83,AI83),{1,2,3,4}))</f>
        <v>0</v>
      </c>
      <c r="N83" s="60" t="s">
        <v>110</v>
      </c>
      <c r="O83" s="59">
        <f>VLOOKUP(N83, $AN$23:$AO$27, 2, FALSE)</f>
        <v>0</v>
      </c>
      <c r="P83" s="65" t="s">
        <v>110</v>
      </c>
      <c r="Q83" s="59" t="str">
        <f>VLOOKUP(P83, $AK$23:$AL$43, 2, FALSE)</f>
        <v>0</v>
      </c>
      <c r="R83" s="65" t="s">
        <v>110</v>
      </c>
      <c r="S83" s="59" t="str">
        <f>VLOOKUP(R83, $AK$23:$AL$43, 2, FALSE)</f>
        <v>0</v>
      </c>
      <c r="T83" s="65" t="s">
        <v>110</v>
      </c>
      <c r="U83" s="59" t="str">
        <f>VLOOKUP(T83, $AQ$23:$AR$53, 2, FALSE)</f>
        <v>0</v>
      </c>
      <c r="V83" s="65" t="s">
        <v>110</v>
      </c>
      <c r="W83" s="59">
        <f>VLOOKUP(V83, $AN$23:$AO$27, 2, FALSE)</f>
        <v>0</v>
      </c>
      <c r="X83" s="65" t="s">
        <v>110</v>
      </c>
      <c r="Y83" s="59" t="str">
        <f>VLOOKUP(X83, $AQ$23:$AR$53, 2, FALSE)</f>
        <v>0</v>
      </c>
      <c r="Z83" s="65" t="s">
        <v>110</v>
      </c>
      <c r="AA83" s="59" t="str">
        <f>VLOOKUP(Z83, $AT$23:$AU$58, 2, FALSE)</f>
        <v>0</v>
      </c>
      <c r="AB83" s="44"/>
      <c r="AC83" s="43">
        <v>0</v>
      </c>
      <c r="AD83" s="65" t="s">
        <v>110</v>
      </c>
      <c r="AE83" s="59" t="str">
        <f>VLOOKUP(AD83, $AW$23:$AX$43, 2, FALSE)</f>
        <v>0</v>
      </c>
      <c r="AF83" s="65" t="s">
        <v>110</v>
      </c>
      <c r="AG83" s="59">
        <f>VLOOKUP(AF83, $AZ$23:$BA$27, 2, FALSE)</f>
        <v>0</v>
      </c>
      <c r="AH83" s="65" t="s">
        <v>110</v>
      </c>
      <c r="AI83" s="59">
        <f>VLOOKUP(AH83, $AZ$23:$BA$27, 2, FALSE)</f>
        <v>0</v>
      </c>
      <c r="AJ83" s="4"/>
      <c r="AK83" s="4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</row>
    <row r="84" spans="1:100" s="2" customFormat="1">
      <c r="A84" s="11">
        <v>81</v>
      </c>
      <c r="B84" s="69" t="str">
        <f>IF(OR(H84="",H84&gt;=19),"No","Yes")</f>
        <v>No</v>
      </c>
      <c r="C84" s="48" t="str">
        <f>IF(OR(H84="",H84&gt;=17),"No","Yes")</f>
        <v>No</v>
      </c>
      <c r="D84" s="48" t="str">
        <f>IF(OR(H84=13, H84=14), "Yes", "No")</f>
        <v>No</v>
      </c>
      <c r="E84" s="48" t="str">
        <f>IF(OR(H84="",H84&gt;=13),"No","Yes")</f>
        <v>No</v>
      </c>
      <c r="F84" s="55"/>
      <c r="G84" s="55"/>
      <c r="H84" s="54"/>
      <c r="I84" s="96" t="str">
        <f>IF(Table32[[#This Row],[Under 13?]]="Yes",
     1 + COUNTIFS(Table32[Under 13?],"Yes",Table32[Top 4 Total],"&gt;"&amp;Table32[[#This Row],[Top 4 Total]]),
     ""
)</f>
        <v/>
      </c>
      <c r="J84" s="96" t="str">
        <f>IF(Table32[[#This Row],[Under 15?]]="Yes",
     1 + COUNTIFS(Table32[Under 15?],"Yes",Table32[Top 4 Total],"&gt;"&amp;Table32[[#This Row],[Top 4 Total]]),
     ""
)</f>
        <v/>
      </c>
      <c r="K84" s="96" t="str">
        <f>IF(Table32[[#This Row],[Under 17?]]="Yes",
     1 + COUNTIFS(Table32[Under 17?],"Yes",Table32[Top 4 Total],"&gt;"&amp;Table32[[#This Row],[Top 4 Total]]),
     ""
)</f>
        <v/>
      </c>
      <c r="L84" s="96" t="str">
        <f>IF(Table32[[#This Row],[Under 19?]]="Yes",
     1 + COUNTIFS(Table32[Under 19?],"Yes",Table32[Top 4 Total],"&gt;"&amp;Table32[[#This Row],[Top 4 Total]]),
     ""
)</f>
        <v/>
      </c>
      <c r="M84" s="52" cm="1">
        <f t="array" ref="M84">SUM(LARGE((O84,Q84,S84,U84,W84,Y84,AA84,AC84,AE84,AG84,AI84),{1,2,3,4}))</f>
        <v>0</v>
      </c>
      <c r="N84" s="60" t="s">
        <v>110</v>
      </c>
      <c r="O84" s="59">
        <f>VLOOKUP(N84, $AN$23:$AO$27, 2, FALSE)</f>
        <v>0</v>
      </c>
      <c r="P84" s="65" t="s">
        <v>110</v>
      </c>
      <c r="Q84" s="59" t="str">
        <f>VLOOKUP(P84, $AK$23:$AL$43, 2, FALSE)</f>
        <v>0</v>
      </c>
      <c r="R84" s="65" t="s">
        <v>110</v>
      </c>
      <c r="S84" s="59" t="str">
        <f>VLOOKUP(R84, $AK$23:$AL$43, 2, FALSE)</f>
        <v>0</v>
      </c>
      <c r="T84" s="65" t="s">
        <v>110</v>
      </c>
      <c r="U84" s="59" t="str">
        <f>VLOOKUP(T84, $AQ$23:$AR$53, 2, FALSE)</f>
        <v>0</v>
      </c>
      <c r="V84" s="65" t="s">
        <v>110</v>
      </c>
      <c r="W84" s="59">
        <f>VLOOKUP(V84, $AN$23:$AO$27, 2, FALSE)</f>
        <v>0</v>
      </c>
      <c r="X84" s="65" t="s">
        <v>110</v>
      </c>
      <c r="Y84" s="59" t="str">
        <f>VLOOKUP(X84, $AQ$23:$AR$53, 2, FALSE)</f>
        <v>0</v>
      </c>
      <c r="Z84" s="65" t="s">
        <v>110</v>
      </c>
      <c r="AA84" s="59" t="str">
        <f>VLOOKUP(Z84, $AT$23:$AU$58, 2, FALSE)</f>
        <v>0</v>
      </c>
      <c r="AB84" s="44"/>
      <c r="AC84" s="43"/>
      <c r="AD84" s="65" t="s">
        <v>110</v>
      </c>
      <c r="AE84" s="59" t="str">
        <f>VLOOKUP(AD84, $AW$23:$AX$43, 2, FALSE)</f>
        <v>0</v>
      </c>
      <c r="AF84" s="65" t="s">
        <v>110</v>
      </c>
      <c r="AG84" s="59">
        <f>VLOOKUP(AF84, $AZ$23:$BA$27, 2, FALSE)</f>
        <v>0</v>
      </c>
      <c r="AH84" s="65" t="s">
        <v>110</v>
      </c>
      <c r="AI84" s="59">
        <f>VLOOKUP(AH84, $AZ$23:$BA$27, 2, FALSE)</f>
        <v>0</v>
      </c>
      <c r="AJ84" s="4"/>
      <c r="AK84" s="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</row>
    <row r="85" spans="1:100" s="2" customFormat="1">
      <c r="A85" s="11">
        <v>82</v>
      </c>
      <c r="B85" s="69" t="str">
        <f>IF(OR(H85="",H85&gt;=19),"No","Yes")</f>
        <v>No</v>
      </c>
      <c r="C85" s="48" t="str">
        <f>IF(OR(H85="",H85&gt;=17),"No","Yes")</f>
        <v>No</v>
      </c>
      <c r="D85" s="48" t="str">
        <f>IF(OR(H85=13, H85=14), "Yes", "No")</f>
        <v>No</v>
      </c>
      <c r="E85" s="48" t="str">
        <f>IF(OR(H85="",H85&gt;=13),"No","Yes")</f>
        <v>No</v>
      </c>
      <c r="F85" s="55"/>
      <c r="G85" s="55"/>
      <c r="H85" s="54"/>
      <c r="I85" s="96" t="str">
        <f>IF(Table32[[#This Row],[Under 13?]]="Yes",
     1 + COUNTIFS(Table32[Under 13?],"Yes",Table32[Top 4 Total],"&gt;"&amp;Table32[[#This Row],[Top 4 Total]]),
     ""
)</f>
        <v/>
      </c>
      <c r="J85" s="96" t="str">
        <f>IF(Table32[[#This Row],[Under 15?]]="Yes",
     1 + COUNTIFS(Table32[Under 15?],"Yes",Table32[Top 4 Total],"&gt;"&amp;Table32[[#This Row],[Top 4 Total]]),
     ""
)</f>
        <v/>
      </c>
      <c r="K85" s="96" t="str">
        <f>IF(Table32[[#This Row],[Under 17?]]="Yes",
     1 + COUNTIFS(Table32[Under 17?],"Yes",Table32[Top 4 Total],"&gt;"&amp;Table32[[#This Row],[Top 4 Total]]),
     ""
)</f>
        <v/>
      </c>
      <c r="L85" s="96" t="str">
        <f>IF(Table32[[#This Row],[Under 19?]]="Yes",
     1 + COUNTIFS(Table32[Under 19?],"Yes",Table32[Top 4 Total],"&gt;"&amp;Table32[[#This Row],[Top 4 Total]]),
     ""
)</f>
        <v/>
      </c>
      <c r="M85" s="52" cm="1">
        <f t="array" ref="M85">SUM(LARGE((O85,Q85,S85,U85,W85,Y85,AA85,AC85,AE85,AG85,AI85),{1,2,3,4}))</f>
        <v>0</v>
      </c>
      <c r="N85" s="60" t="s">
        <v>110</v>
      </c>
      <c r="O85" s="59">
        <f>VLOOKUP(N85, $AN$23:$AO$27, 2, FALSE)</f>
        <v>0</v>
      </c>
      <c r="P85" s="65" t="s">
        <v>110</v>
      </c>
      <c r="Q85" s="59" t="str">
        <f>VLOOKUP(P85, $AK$23:$AL$43, 2, FALSE)</f>
        <v>0</v>
      </c>
      <c r="R85" s="65" t="s">
        <v>110</v>
      </c>
      <c r="S85" s="59" t="str">
        <f>VLOOKUP(R85, $AK$23:$AL$43, 2, FALSE)</f>
        <v>0</v>
      </c>
      <c r="T85" s="65" t="s">
        <v>110</v>
      </c>
      <c r="U85" s="59" t="str">
        <f>VLOOKUP(T85, $AQ$23:$AR$53, 2, FALSE)</f>
        <v>0</v>
      </c>
      <c r="V85" s="65" t="s">
        <v>110</v>
      </c>
      <c r="W85" s="59">
        <f>VLOOKUP(V85, $AN$23:$AO$27, 2, FALSE)</f>
        <v>0</v>
      </c>
      <c r="X85" s="65" t="s">
        <v>110</v>
      </c>
      <c r="Y85" s="59" t="str">
        <f>VLOOKUP(X85, $AQ$23:$AR$53, 2, FALSE)</f>
        <v>0</v>
      </c>
      <c r="Z85" s="65" t="s">
        <v>110</v>
      </c>
      <c r="AA85" s="59" t="str">
        <f>VLOOKUP(Z85, $AT$23:$AU$58, 2, FALSE)</f>
        <v>0</v>
      </c>
      <c r="AB85" s="44"/>
      <c r="AC85" s="43"/>
      <c r="AD85" s="65" t="s">
        <v>110</v>
      </c>
      <c r="AE85" s="59" t="str">
        <f>VLOOKUP(AD85, $AW$23:$AX$43, 2, FALSE)</f>
        <v>0</v>
      </c>
      <c r="AF85" s="65" t="s">
        <v>110</v>
      </c>
      <c r="AG85" s="59">
        <f>VLOOKUP(AF85, $AZ$23:$BA$27, 2, FALSE)</f>
        <v>0</v>
      </c>
      <c r="AH85" s="65" t="s">
        <v>110</v>
      </c>
      <c r="AI85" s="59">
        <f>VLOOKUP(AH85, $AZ$23:$BA$27, 2, FALSE)</f>
        <v>0</v>
      </c>
      <c r="AJ85" s="4"/>
      <c r="AK85" s="4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</row>
    <row r="86" spans="1:100" s="2" customFormat="1">
      <c r="A86" s="11">
        <v>83</v>
      </c>
      <c r="B86" s="69" t="str">
        <f>IF(OR(H86="",H86&gt;=19),"No","Yes")</f>
        <v>No</v>
      </c>
      <c r="C86" s="48" t="str">
        <f>IF(OR(H86="",H86&gt;=17),"No","Yes")</f>
        <v>No</v>
      </c>
      <c r="D86" s="48" t="str">
        <f>IF(OR(H86=13, H86=14), "Yes", "No")</f>
        <v>No</v>
      </c>
      <c r="E86" s="48" t="str">
        <f>IF(OR(H86="",H86&gt;=13),"No","Yes")</f>
        <v>No</v>
      </c>
      <c r="F86" s="55"/>
      <c r="G86" s="55"/>
      <c r="H86" s="54"/>
      <c r="I86" s="96" t="str">
        <f>IF(Table32[[#This Row],[Under 13?]]="Yes",
     1 + COUNTIFS(Table32[Under 13?],"Yes",Table32[Top 4 Total],"&gt;"&amp;Table32[[#This Row],[Top 4 Total]]),
     ""
)</f>
        <v/>
      </c>
      <c r="J86" s="96" t="str">
        <f>IF(Table32[[#This Row],[Under 15?]]="Yes",
     1 + COUNTIFS(Table32[Under 15?],"Yes",Table32[Top 4 Total],"&gt;"&amp;Table32[[#This Row],[Top 4 Total]]),
     ""
)</f>
        <v/>
      </c>
      <c r="K86" s="96" t="str">
        <f>IF(Table32[[#This Row],[Under 17?]]="Yes",
     1 + COUNTIFS(Table32[Under 17?],"Yes",Table32[Top 4 Total],"&gt;"&amp;Table32[[#This Row],[Top 4 Total]]),
     ""
)</f>
        <v/>
      </c>
      <c r="L86" s="96" t="str">
        <f>IF(Table32[[#This Row],[Under 19?]]="Yes",
     1 + COUNTIFS(Table32[Under 19?],"Yes",Table32[Top 4 Total],"&gt;"&amp;Table32[[#This Row],[Top 4 Total]]),
     ""
)</f>
        <v/>
      </c>
      <c r="M86" s="52" cm="1">
        <f t="array" ref="M86">SUM(LARGE((O86,Q86,S86,U86,W86,Y86,AA86,AC86,AE86,AG86,AI86),{1,2,3,4}))</f>
        <v>0</v>
      </c>
      <c r="N86" s="60" t="s">
        <v>110</v>
      </c>
      <c r="O86" s="59">
        <f>VLOOKUP(N86, $AN$23:$AO$27, 2, FALSE)</f>
        <v>0</v>
      </c>
      <c r="P86" s="65" t="s">
        <v>110</v>
      </c>
      <c r="Q86" s="59" t="str">
        <f>VLOOKUP(P86, $AK$23:$AL$43, 2, FALSE)</f>
        <v>0</v>
      </c>
      <c r="R86" s="65" t="s">
        <v>110</v>
      </c>
      <c r="S86" s="59" t="str">
        <f>VLOOKUP(R86, $AK$23:$AL$43, 2, FALSE)</f>
        <v>0</v>
      </c>
      <c r="T86" s="65" t="s">
        <v>110</v>
      </c>
      <c r="U86" s="59" t="str">
        <f>VLOOKUP(T86, $AQ$23:$AR$53, 2, FALSE)</f>
        <v>0</v>
      </c>
      <c r="V86" s="65" t="s">
        <v>110</v>
      </c>
      <c r="W86" s="59">
        <f>VLOOKUP(V86, $AN$23:$AO$27, 2, FALSE)</f>
        <v>0</v>
      </c>
      <c r="X86" s="65" t="s">
        <v>110</v>
      </c>
      <c r="Y86" s="59" t="str">
        <f>VLOOKUP(X86, $AQ$23:$AR$53, 2, FALSE)</f>
        <v>0</v>
      </c>
      <c r="Z86" s="65" t="s">
        <v>110</v>
      </c>
      <c r="AA86" s="59" t="str">
        <f>VLOOKUP(Z86, $AT$23:$AU$58, 2, FALSE)</f>
        <v>0</v>
      </c>
      <c r="AB86" s="44"/>
      <c r="AC86" s="43"/>
      <c r="AD86" s="65" t="s">
        <v>110</v>
      </c>
      <c r="AE86" s="59" t="str">
        <f>VLOOKUP(AD86, $AW$23:$AX$43, 2, FALSE)</f>
        <v>0</v>
      </c>
      <c r="AF86" s="65" t="s">
        <v>110</v>
      </c>
      <c r="AG86" s="59">
        <f>VLOOKUP(AF86, $AZ$23:$BA$27, 2, FALSE)</f>
        <v>0</v>
      </c>
      <c r="AH86" s="65" t="s">
        <v>110</v>
      </c>
      <c r="AI86" s="59">
        <f>VLOOKUP(AH86, $AZ$23:$BA$27, 2, FALSE)</f>
        <v>0</v>
      </c>
      <c r="AJ86" s="4"/>
      <c r="AK86" s="4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</row>
    <row r="87" spans="1:100" s="2" customFormat="1">
      <c r="A87" s="11">
        <v>84</v>
      </c>
      <c r="B87" s="69" t="str">
        <f>IF(OR(H87="",H87&gt;=19),"No","Yes")</f>
        <v>No</v>
      </c>
      <c r="C87" s="48" t="str">
        <f>IF(OR(H87="",H87&gt;=17),"No","Yes")</f>
        <v>No</v>
      </c>
      <c r="D87" s="48" t="str">
        <f>IF(OR(H87=13, H87=14), "Yes", "No")</f>
        <v>No</v>
      </c>
      <c r="E87" s="48" t="str">
        <f>IF(OR(H87="",H87&gt;=13),"No","Yes")</f>
        <v>No</v>
      </c>
      <c r="F87" s="55"/>
      <c r="G87" s="55"/>
      <c r="H87" s="54"/>
      <c r="I87" s="96" t="str">
        <f>IF(Table32[[#This Row],[Under 13?]]="Yes",
     1 + COUNTIFS(Table32[Under 13?],"Yes",Table32[Top 4 Total],"&gt;"&amp;Table32[[#This Row],[Top 4 Total]]),
     ""
)</f>
        <v/>
      </c>
      <c r="J87" s="96" t="str">
        <f>IF(Table32[[#This Row],[Under 15?]]="Yes",
     1 + COUNTIFS(Table32[Under 15?],"Yes",Table32[Top 4 Total],"&gt;"&amp;Table32[[#This Row],[Top 4 Total]]),
     ""
)</f>
        <v/>
      </c>
      <c r="K87" s="96" t="str">
        <f>IF(Table32[[#This Row],[Under 17?]]="Yes",
     1 + COUNTIFS(Table32[Under 17?],"Yes",Table32[Top 4 Total],"&gt;"&amp;Table32[[#This Row],[Top 4 Total]]),
     ""
)</f>
        <v/>
      </c>
      <c r="L87" s="96" t="str">
        <f>IF(Table32[[#This Row],[Under 19?]]="Yes",
     1 + COUNTIFS(Table32[Under 19?],"Yes",Table32[Top 4 Total],"&gt;"&amp;Table32[[#This Row],[Top 4 Total]]),
     ""
)</f>
        <v/>
      </c>
      <c r="M87" s="52" cm="1">
        <f t="array" ref="M87">SUM(LARGE((O87,Q87,S87,U87,W87,Y87,AA87,AC87,AE87,AG87,AI87),{1,2,3,4}))</f>
        <v>0</v>
      </c>
      <c r="N87" s="60" t="s">
        <v>110</v>
      </c>
      <c r="O87" s="59">
        <f>VLOOKUP(N87, $AN$23:$AO$27, 2, FALSE)</f>
        <v>0</v>
      </c>
      <c r="P87" s="65" t="s">
        <v>110</v>
      </c>
      <c r="Q87" s="59" t="str">
        <f>VLOOKUP(P87, $AK$23:$AL$43, 2, FALSE)</f>
        <v>0</v>
      </c>
      <c r="R87" s="65" t="s">
        <v>110</v>
      </c>
      <c r="S87" s="59" t="str">
        <f>VLOOKUP(R87, $AK$23:$AL$43, 2, FALSE)</f>
        <v>0</v>
      </c>
      <c r="T87" s="65" t="s">
        <v>110</v>
      </c>
      <c r="U87" s="59" t="str">
        <f>VLOOKUP(T87, $AQ$23:$AR$53, 2, FALSE)</f>
        <v>0</v>
      </c>
      <c r="V87" s="65" t="s">
        <v>110</v>
      </c>
      <c r="W87" s="59">
        <f>VLOOKUP(V87, $AN$23:$AO$27, 2, FALSE)</f>
        <v>0</v>
      </c>
      <c r="X87" s="65" t="s">
        <v>110</v>
      </c>
      <c r="Y87" s="59" t="str">
        <f>VLOOKUP(X87, $AQ$23:$AR$53, 2, FALSE)</f>
        <v>0</v>
      </c>
      <c r="Z87" s="65" t="s">
        <v>110</v>
      </c>
      <c r="AA87" s="59" t="str">
        <f>VLOOKUP(Z87, $AT$23:$AU$58, 2, FALSE)</f>
        <v>0</v>
      </c>
      <c r="AB87" s="44"/>
      <c r="AC87" s="43"/>
      <c r="AD87" s="65" t="s">
        <v>110</v>
      </c>
      <c r="AE87" s="59" t="str">
        <f>VLOOKUP(AD87, $AW$23:$AX$43, 2, FALSE)</f>
        <v>0</v>
      </c>
      <c r="AF87" s="65" t="s">
        <v>110</v>
      </c>
      <c r="AG87" s="59">
        <f>VLOOKUP(AF87, $AZ$23:$BA$27, 2, FALSE)</f>
        <v>0</v>
      </c>
      <c r="AH87" s="65" t="s">
        <v>110</v>
      </c>
      <c r="AI87" s="59">
        <f>VLOOKUP(AH87, $AZ$23:$BA$27, 2, FALSE)</f>
        <v>0</v>
      </c>
      <c r="AJ87" s="4"/>
      <c r="AK87" s="4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</row>
    <row r="88" spans="1:100" s="2" customFormat="1">
      <c r="A88" s="11">
        <v>85</v>
      </c>
      <c r="B88" s="69" t="str">
        <f>IF(OR(H88="",H88&gt;=19),"No","Yes")</f>
        <v>No</v>
      </c>
      <c r="C88" s="48" t="str">
        <f>IF(OR(H88="",H88&gt;=17),"No","Yes")</f>
        <v>No</v>
      </c>
      <c r="D88" s="48" t="str">
        <f>IF(OR(H88=13, H88=14), "Yes", "No")</f>
        <v>No</v>
      </c>
      <c r="E88" s="48" t="str">
        <f>IF(OR(H88="",H88&gt;=13),"No","Yes")</f>
        <v>No</v>
      </c>
      <c r="F88" s="54"/>
      <c r="G88" s="54"/>
      <c r="H88" s="54"/>
      <c r="I88" s="96" t="str">
        <f>IF(Table32[[#This Row],[Under 13?]]="Yes",
     1 + COUNTIFS(Table32[Under 13?],"Yes",Table32[Top 4 Total],"&gt;"&amp;Table32[[#This Row],[Top 4 Total]]),
     ""
)</f>
        <v/>
      </c>
      <c r="J88" s="96" t="str">
        <f>IF(Table32[[#This Row],[Under 15?]]="Yes",
     1 + COUNTIFS(Table32[Under 15?],"Yes",Table32[Top 4 Total],"&gt;"&amp;Table32[[#This Row],[Top 4 Total]]),
     ""
)</f>
        <v/>
      </c>
      <c r="K88" s="96" t="str">
        <f>IF(Table32[[#This Row],[Under 17?]]="Yes",
     1 + COUNTIFS(Table32[Under 17?],"Yes",Table32[Top 4 Total],"&gt;"&amp;Table32[[#This Row],[Top 4 Total]]),
     ""
)</f>
        <v/>
      </c>
      <c r="L88" s="96" t="str">
        <f>IF(Table32[[#This Row],[Under 19?]]="Yes",
     1 + COUNTIFS(Table32[Under 19?],"Yes",Table32[Top 4 Total],"&gt;"&amp;Table32[[#This Row],[Top 4 Total]]),
     ""
)</f>
        <v/>
      </c>
      <c r="M88" s="52" cm="1">
        <f t="array" ref="M88">SUM(LARGE((O88,Q88,S88,U88,W88,Y88,AA88,AC88,AE88,AG88,AI88),{1,2,3,4}))</f>
        <v>0</v>
      </c>
      <c r="N88" s="60" t="s">
        <v>110</v>
      </c>
      <c r="O88" s="59">
        <f>VLOOKUP(N88, $AN$23:$AO$27, 2, FALSE)</f>
        <v>0</v>
      </c>
      <c r="P88" s="65" t="s">
        <v>110</v>
      </c>
      <c r="Q88" s="59" t="str">
        <f>VLOOKUP(P88, $AK$23:$AL$43, 2, FALSE)</f>
        <v>0</v>
      </c>
      <c r="R88" s="65" t="s">
        <v>110</v>
      </c>
      <c r="S88" s="59" t="str">
        <f>VLOOKUP(R88, $AK$23:$AL$43, 2, FALSE)</f>
        <v>0</v>
      </c>
      <c r="T88" s="65" t="s">
        <v>110</v>
      </c>
      <c r="U88" s="59" t="str">
        <f>VLOOKUP(T88, $AQ$23:$AR$53, 2, FALSE)</f>
        <v>0</v>
      </c>
      <c r="V88" s="65" t="s">
        <v>110</v>
      </c>
      <c r="W88" s="59">
        <f>VLOOKUP(V88, $AN$23:$AO$27, 2, FALSE)</f>
        <v>0</v>
      </c>
      <c r="X88" s="65" t="s">
        <v>110</v>
      </c>
      <c r="Y88" s="59" t="str">
        <f>VLOOKUP(X88, $AQ$23:$AR$53, 2, FALSE)</f>
        <v>0</v>
      </c>
      <c r="Z88" s="65" t="s">
        <v>110</v>
      </c>
      <c r="AA88" s="59" t="str">
        <f>VLOOKUP(Z88, $AT$23:$AU$58, 2, FALSE)</f>
        <v>0</v>
      </c>
      <c r="AB88" s="44"/>
      <c r="AC88" s="43"/>
      <c r="AD88" s="65" t="s">
        <v>110</v>
      </c>
      <c r="AE88" s="59" t="str">
        <f>VLOOKUP(AD88, $AW$23:$AX$43, 2, FALSE)</f>
        <v>0</v>
      </c>
      <c r="AF88" s="65" t="s">
        <v>110</v>
      </c>
      <c r="AG88" s="59">
        <f>VLOOKUP(AF88, $AZ$23:$BA$27, 2, FALSE)</f>
        <v>0</v>
      </c>
      <c r="AH88" s="65" t="s">
        <v>110</v>
      </c>
      <c r="AI88" s="59">
        <f>VLOOKUP(AH88, $AZ$23:$BA$27, 2, FALSE)</f>
        <v>0</v>
      </c>
      <c r="AJ88" s="4"/>
      <c r="AK88" s="4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</row>
    <row r="89" spans="1:100" s="2" customFormat="1">
      <c r="A89" s="11">
        <v>86</v>
      </c>
      <c r="B89" s="69" t="str">
        <f>IF(OR(H89="",H89&gt;=19),"No","Yes")</f>
        <v>No</v>
      </c>
      <c r="C89" s="48" t="str">
        <f>IF(OR(H89="",H89&gt;=17),"No","Yes")</f>
        <v>No</v>
      </c>
      <c r="D89" s="48" t="str">
        <f>IF(OR(H89=13, H89=14), "Yes", "No")</f>
        <v>No</v>
      </c>
      <c r="E89" s="48" t="str">
        <f>IF(OR(H89="",H89&gt;=13),"No","Yes")</f>
        <v>No</v>
      </c>
      <c r="F89" s="54"/>
      <c r="G89" s="54"/>
      <c r="H89" s="54"/>
      <c r="I89" s="96" t="str">
        <f>IF(Table32[[#This Row],[Under 13?]]="Yes",
     1 + COUNTIFS(Table32[Under 13?],"Yes",Table32[Top 4 Total],"&gt;"&amp;Table32[[#This Row],[Top 4 Total]]),
     ""
)</f>
        <v/>
      </c>
      <c r="J89" s="96" t="str">
        <f>IF(Table32[[#This Row],[Under 15?]]="Yes",
     1 + COUNTIFS(Table32[Under 15?],"Yes",Table32[Top 4 Total],"&gt;"&amp;Table32[[#This Row],[Top 4 Total]]),
     ""
)</f>
        <v/>
      </c>
      <c r="K89" s="96" t="str">
        <f>IF(Table32[[#This Row],[Under 17?]]="Yes",
     1 + COUNTIFS(Table32[Under 17?],"Yes",Table32[Top 4 Total],"&gt;"&amp;Table32[[#This Row],[Top 4 Total]]),
     ""
)</f>
        <v/>
      </c>
      <c r="L89" s="96" t="str">
        <f>IF(Table32[[#This Row],[Under 19?]]="Yes",
     1 + COUNTIFS(Table32[Under 19?],"Yes",Table32[Top 4 Total],"&gt;"&amp;Table32[[#This Row],[Top 4 Total]]),
     ""
)</f>
        <v/>
      </c>
      <c r="M89" s="52" cm="1">
        <f t="array" ref="M89">SUM(LARGE((O89,Q89,S89,U89,W89,Y89,AA89,AC89,AE89,AG89,AI89),{1,2,3,4}))</f>
        <v>0</v>
      </c>
      <c r="N89" s="60" t="s">
        <v>110</v>
      </c>
      <c r="O89" s="59">
        <f>VLOOKUP(N89, $AN$23:$AO$27, 2, FALSE)</f>
        <v>0</v>
      </c>
      <c r="P89" s="65" t="s">
        <v>110</v>
      </c>
      <c r="Q89" s="59" t="str">
        <f>VLOOKUP(P89, $AK$23:$AL$43, 2, FALSE)</f>
        <v>0</v>
      </c>
      <c r="R89" s="65" t="s">
        <v>110</v>
      </c>
      <c r="S89" s="59" t="str">
        <f>VLOOKUP(R89, $AK$23:$AL$43, 2, FALSE)</f>
        <v>0</v>
      </c>
      <c r="T89" s="65" t="s">
        <v>110</v>
      </c>
      <c r="U89" s="59" t="str">
        <f>VLOOKUP(T89, $AQ$23:$AR$53, 2, FALSE)</f>
        <v>0</v>
      </c>
      <c r="V89" s="65" t="s">
        <v>110</v>
      </c>
      <c r="W89" s="59">
        <f>VLOOKUP(V89, $AN$23:$AO$27, 2, FALSE)</f>
        <v>0</v>
      </c>
      <c r="X89" s="65" t="s">
        <v>110</v>
      </c>
      <c r="Y89" s="59" t="str">
        <f>VLOOKUP(X89, $AQ$23:$AR$53, 2, FALSE)</f>
        <v>0</v>
      </c>
      <c r="Z89" s="65" t="s">
        <v>110</v>
      </c>
      <c r="AA89" s="59" t="str">
        <f>VLOOKUP(Z89, $AT$23:$AU$58, 2, FALSE)</f>
        <v>0</v>
      </c>
      <c r="AB89" s="44"/>
      <c r="AC89" s="43"/>
      <c r="AD89" s="65" t="s">
        <v>110</v>
      </c>
      <c r="AE89" s="59" t="str">
        <f>VLOOKUP(AD89, $AW$23:$AX$43, 2, FALSE)</f>
        <v>0</v>
      </c>
      <c r="AF89" s="65" t="s">
        <v>110</v>
      </c>
      <c r="AG89" s="59">
        <f>VLOOKUP(AF89, $AZ$23:$BA$27, 2, FALSE)</f>
        <v>0</v>
      </c>
      <c r="AH89" s="65" t="s">
        <v>110</v>
      </c>
      <c r="AI89" s="59">
        <f>VLOOKUP(AH89, $AZ$23:$BA$27, 2, FALSE)</f>
        <v>0</v>
      </c>
      <c r="AJ89" s="4"/>
      <c r="AK89" s="4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</row>
    <row r="90" spans="1:100" s="2" customFormat="1">
      <c r="A90" s="11">
        <v>87</v>
      </c>
      <c r="B90" s="69" t="str">
        <f>IF(OR(H90="",H90&gt;=19),"No","Yes")</f>
        <v>No</v>
      </c>
      <c r="C90" s="48" t="str">
        <f>IF(OR(H90="",H90&gt;=17),"No","Yes")</f>
        <v>No</v>
      </c>
      <c r="D90" s="48" t="str">
        <f>IF(OR(H90=13, H90=14), "Yes", "No")</f>
        <v>No</v>
      </c>
      <c r="E90" s="48" t="str">
        <f>IF(OR(H90="",H90&gt;=13),"No","Yes")</f>
        <v>No</v>
      </c>
      <c r="F90" s="54"/>
      <c r="G90" s="54"/>
      <c r="H90" s="54"/>
      <c r="I90" s="96" t="str">
        <f>IF(Table32[[#This Row],[Under 13?]]="Yes",
     1 + COUNTIFS(Table32[Under 13?],"Yes",Table32[Top 4 Total],"&gt;"&amp;Table32[[#This Row],[Top 4 Total]]),
     ""
)</f>
        <v/>
      </c>
      <c r="J90" s="96" t="str">
        <f>IF(Table32[[#This Row],[Under 15?]]="Yes",
     1 + COUNTIFS(Table32[Under 15?],"Yes",Table32[Top 4 Total],"&gt;"&amp;Table32[[#This Row],[Top 4 Total]]),
     ""
)</f>
        <v/>
      </c>
      <c r="K90" s="96" t="str">
        <f>IF(Table32[[#This Row],[Under 17?]]="Yes",
     1 + COUNTIFS(Table32[Under 17?],"Yes",Table32[Top 4 Total],"&gt;"&amp;Table32[[#This Row],[Top 4 Total]]),
     ""
)</f>
        <v/>
      </c>
      <c r="L90" s="96" t="str">
        <f>IF(Table32[[#This Row],[Under 19?]]="Yes",
     1 + COUNTIFS(Table32[Under 19?],"Yes",Table32[Top 4 Total],"&gt;"&amp;Table32[[#This Row],[Top 4 Total]]),
     ""
)</f>
        <v/>
      </c>
      <c r="M90" s="52" cm="1">
        <f t="array" ref="M90">SUM(LARGE((O90,Q90,S90,U90,W90,Y90,AA90,AC90,AE90,AG90,AI90),{1,2,3,4}))</f>
        <v>0</v>
      </c>
      <c r="N90" s="60" t="s">
        <v>110</v>
      </c>
      <c r="O90" s="59">
        <f>VLOOKUP(N90, $AN$23:$AO$27, 2, FALSE)</f>
        <v>0</v>
      </c>
      <c r="P90" s="65" t="s">
        <v>110</v>
      </c>
      <c r="Q90" s="59" t="str">
        <f>VLOOKUP(P90, $AK$23:$AL$43, 2, FALSE)</f>
        <v>0</v>
      </c>
      <c r="R90" s="65" t="s">
        <v>110</v>
      </c>
      <c r="S90" s="59" t="str">
        <f>VLOOKUP(R90, $AK$23:$AL$43, 2, FALSE)</f>
        <v>0</v>
      </c>
      <c r="T90" s="65" t="s">
        <v>110</v>
      </c>
      <c r="U90" s="59" t="str">
        <f>VLOOKUP(T90, $AQ$23:$AR$53, 2, FALSE)</f>
        <v>0</v>
      </c>
      <c r="V90" s="65" t="s">
        <v>110</v>
      </c>
      <c r="W90" s="59">
        <f>VLOOKUP(V90, $AN$23:$AO$27, 2, FALSE)</f>
        <v>0</v>
      </c>
      <c r="X90" s="65" t="s">
        <v>110</v>
      </c>
      <c r="Y90" s="59" t="str">
        <f>VLOOKUP(X90, $AQ$23:$AR$53, 2, FALSE)</f>
        <v>0</v>
      </c>
      <c r="Z90" s="65" t="s">
        <v>110</v>
      </c>
      <c r="AA90" s="59" t="str">
        <f>VLOOKUP(Z90, $AT$23:$AU$58, 2, FALSE)</f>
        <v>0</v>
      </c>
      <c r="AB90" s="44"/>
      <c r="AC90" s="43"/>
      <c r="AD90" s="65" t="s">
        <v>110</v>
      </c>
      <c r="AE90" s="59" t="str">
        <f>VLOOKUP(AD90, $AW$23:$AX$43, 2, FALSE)</f>
        <v>0</v>
      </c>
      <c r="AF90" s="65" t="s">
        <v>110</v>
      </c>
      <c r="AG90" s="59">
        <f>VLOOKUP(AF90, $AZ$23:$BA$27, 2, FALSE)</f>
        <v>0</v>
      </c>
      <c r="AH90" s="65" t="s">
        <v>110</v>
      </c>
      <c r="AI90" s="59">
        <f>VLOOKUP(AH90, $AZ$23:$BA$27, 2, FALSE)</f>
        <v>0</v>
      </c>
      <c r="AJ90" s="4"/>
      <c r="AK90" s="4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</row>
    <row r="91" spans="1:100" s="2" customFormat="1">
      <c r="A91" s="11">
        <v>88</v>
      </c>
      <c r="B91" s="69" t="str">
        <f>IF(OR(H91="",H91&gt;=19),"No","Yes")</f>
        <v>No</v>
      </c>
      <c r="C91" s="48" t="str">
        <f>IF(OR(H91="",H91&gt;=17),"No","Yes")</f>
        <v>No</v>
      </c>
      <c r="D91" s="48" t="str">
        <f>IF(OR(H91=13, H91=14), "Yes", "No")</f>
        <v>No</v>
      </c>
      <c r="E91" s="48" t="str">
        <f>IF(OR(H91="",H91&gt;=13),"No","Yes")</f>
        <v>No</v>
      </c>
      <c r="F91" s="54"/>
      <c r="G91" s="54"/>
      <c r="H91" s="54"/>
      <c r="I91" s="96" t="str">
        <f>IF(Table32[[#This Row],[Under 13?]]="Yes",
     1 + COUNTIFS(Table32[Under 13?],"Yes",Table32[Top 4 Total],"&gt;"&amp;Table32[[#This Row],[Top 4 Total]]),
     ""
)</f>
        <v/>
      </c>
      <c r="J91" s="96" t="str">
        <f>IF(Table32[[#This Row],[Under 15?]]="Yes",
     1 + COUNTIFS(Table32[Under 15?],"Yes",Table32[Top 4 Total],"&gt;"&amp;Table32[[#This Row],[Top 4 Total]]),
     ""
)</f>
        <v/>
      </c>
      <c r="K91" s="96" t="str">
        <f>IF(Table32[[#This Row],[Under 17?]]="Yes",
     1 + COUNTIFS(Table32[Under 17?],"Yes",Table32[Top 4 Total],"&gt;"&amp;Table32[[#This Row],[Top 4 Total]]),
     ""
)</f>
        <v/>
      </c>
      <c r="L91" s="96" t="str">
        <f>IF(Table32[[#This Row],[Under 19?]]="Yes",
     1 + COUNTIFS(Table32[Under 19?],"Yes",Table32[Top 4 Total],"&gt;"&amp;Table32[[#This Row],[Top 4 Total]]),
     ""
)</f>
        <v/>
      </c>
      <c r="M91" s="52" cm="1">
        <f t="array" ref="M91">SUM(LARGE((O91,Q91,S91,U91,W91,Y91,AA91,AC91,AE91,AG91,AI91),{1,2,3,4}))</f>
        <v>0</v>
      </c>
      <c r="N91" s="60" t="s">
        <v>110</v>
      </c>
      <c r="O91" s="59">
        <f>VLOOKUP(N91, $AN$23:$AO$27, 2, FALSE)</f>
        <v>0</v>
      </c>
      <c r="P91" s="65" t="s">
        <v>110</v>
      </c>
      <c r="Q91" s="59" t="str">
        <f>VLOOKUP(P91, $AK$23:$AL$43, 2, FALSE)</f>
        <v>0</v>
      </c>
      <c r="R91" s="65" t="s">
        <v>110</v>
      </c>
      <c r="S91" s="59" t="str">
        <f>VLOOKUP(R91, $AK$23:$AL$43, 2, FALSE)</f>
        <v>0</v>
      </c>
      <c r="T91" s="65" t="s">
        <v>110</v>
      </c>
      <c r="U91" s="59" t="str">
        <f>VLOOKUP(T91, $AQ$23:$AR$53, 2, FALSE)</f>
        <v>0</v>
      </c>
      <c r="V91" s="65" t="s">
        <v>110</v>
      </c>
      <c r="W91" s="59">
        <f>VLOOKUP(V91, $AN$23:$AO$27, 2, FALSE)</f>
        <v>0</v>
      </c>
      <c r="X91" s="65" t="s">
        <v>110</v>
      </c>
      <c r="Y91" s="59" t="str">
        <f>VLOOKUP(X91, $AQ$23:$AR$53, 2, FALSE)</f>
        <v>0</v>
      </c>
      <c r="Z91" s="65" t="s">
        <v>110</v>
      </c>
      <c r="AA91" s="59" t="str">
        <f>VLOOKUP(Z91, $AT$23:$AU$58, 2, FALSE)</f>
        <v>0</v>
      </c>
      <c r="AB91" s="44"/>
      <c r="AC91" s="43"/>
      <c r="AD91" s="65" t="s">
        <v>110</v>
      </c>
      <c r="AE91" s="59" t="str">
        <f>VLOOKUP(AD91, $AW$23:$AX$43, 2, FALSE)</f>
        <v>0</v>
      </c>
      <c r="AF91" s="65" t="s">
        <v>110</v>
      </c>
      <c r="AG91" s="59">
        <f>VLOOKUP(AF91, $AZ$23:$BA$27, 2, FALSE)</f>
        <v>0</v>
      </c>
      <c r="AH91" s="65" t="s">
        <v>110</v>
      </c>
      <c r="AI91" s="59">
        <f>VLOOKUP(AH91, $AZ$23:$BA$27, 2, FALSE)</f>
        <v>0</v>
      </c>
      <c r="AJ91" s="4"/>
      <c r="AK91" s="4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</row>
    <row r="92" spans="1:100" s="2" customFormat="1">
      <c r="A92" s="11">
        <v>89</v>
      </c>
      <c r="B92" s="69" t="str">
        <f>IF(OR(H92="",H92&gt;=19),"No","Yes")</f>
        <v>No</v>
      </c>
      <c r="C92" s="48" t="str">
        <f>IF(OR(H92="",H92&gt;=17),"No","Yes")</f>
        <v>No</v>
      </c>
      <c r="D92" s="48" t="str">
        <f>IF(OR(H92=13, H92=14), "Yes", "No")</f>
        <v>No</v>
      </c>
      <c r="E92" s="48" t="str">
        <f>IF(OR(H92="",H92&gt;=13),"No","Yes")</f>
        <v>No</v>
      </c>
      <c r="F92" s="54"/>
      <c r="G92" s="54"/>
      <c r="H92" s="54"/>
      <c r="I92" s="96" t="str">
        <f>IF(Table32[[#This Row],[Under 13?]]="Yes",
     1 + COUNTIFS(Table32[Under 13?],"Yes",Table32[Top 4 Total],"&gt;"&amp;Table32[[#This Row],[Top 4 Total]]),
     ""
)</f>
        <v/>
      </c>
      <c r="J92" s="96" t="str">
        <f>IF(Table32[[#This Row],[Under 15?]]="Yes",
     1 + COUNTIFS(Table32[Under 15?],"Yes",Table32[Top 4 Total],"&gt;"&amp;Table32[[#This Row],[Top 4 Total]]),
     ""
)</f>
        <v/>
      </c>
      <c r="K92" s="96" t="str">
        <f>IF(Table32[[#This Row],[Under 17?]]="Yes",
     1 + COUNTIFS(Table32[Under 17?],"Yes",Table32[Top 4 Total],"&gt;"&amp;Table32[[#This Row],[Top 4 Total]]),
     ""
)</f>
        <v/>
      </c>
      <c r="L92" s="96" t="str">
        <f>IF(Table32[[#This Row],[Under 19?]]="Yes",
     1 + COUNTIFS(Table32[Under 19?],"Yes",Table32[Top 4 Total],"&gt;"&amp;Table32[[#This Row],[Top 4 Total]]),
     ""
)</f>
        <v/>
      </c>
      <c r="M92" s="52" cm="1">
        <f t="array" ref="M92">SUM(LARGE((O92,Q92,S92,U92,W92,Y92,AA92,AC92,AE92,AG92,AI92),{1,2,3,4}))</f>
        <v>0</v>
      </c>
      <c r="N92" s="60" t="s">
        <v>110</v>
      </c>
      <c r="O92" s="59">
        <f>VLOOKUP(N92, $AN$23:$AO$27, 2, FALSE)</f>
        <v>0</v>
      </c>
      <c r="P92" s="65" t="s">
        <v>110</v>
      </c>
      <c r="Q92" s="59" t="str">
        <f>VLOOKUP(P92, $AK$23:$AL$43, 2, FALSE)</f>
        <v>0</v>
      </c>
      <c r="R92" s="65" t="s">
        <v>110</v>
      </c>
      <c r="S92" s="59" t="str">
        <f>VLOOKUP(R92, $AK$23:$AL$43, 2, FALSE)</f>
        <v>0</v>
      </c>
      <c r="T92" s="65" t="s">
        <v>110</v>
      </c>
      <c r="U92" s="59" t="str">
        <f>VLOOKUP(T92, $AQ$23:$AR$53, 2, FALSE)</f>
        <v>0</v>
      </c>
      <c r="V92" s="65" t="s">
        <v>110</v>
      </c>
      <c r="W92" s="59">
        <f>VLOOKUP(V92, $AN$23:$AO$27, 2, FALSE)</f>
        <v>0</v>
      </c>
      <c r="X92" s="65" t="s">
        <v>110</v>
      </c>
      <c r="Y92" s="59" t="str">
        <f>VLOOKUP(X92, $AQ$23:$AR$53, 2, FALSE)</f>
        <v>0</v>
      </c>
      <c r="Z92" s="65" t="s">
        <v>110</v>
      </c>
      <c r="AA92" s="59" t="str">
        <f>VLOOKUP(Z92, $AT$23:$AU$58, 2, FALSE)</f>
        <v>0</v>
      </c>
      <c r="AB92" s="44"/>
      <c r="AC92" s="43"/>
      <c r="AD92" s="65" t="s">
        <v>110</v>
      </c>
      <c r="AE92" s="59" t="str">
        <f>VLOOKUP(AD92, $AW$23:$AX$43, 2, FALSE)</f>
        <v>0</v>
      </c>
      <c r="AF92" s="65" t="s">
        <v>110</v>
      </c>
      <c r="AG92" s="59">
        <f>VLOOKUP(AF92, $AZ$23:$BA$27, 2, FALSE)</f>
        <v>0</v>
      </c>
      <c r="AH92" s="65" t="s">
        <v>110</v>
      </c>
      <c r="AI92" s="59">
        <f>VLOOKUP(AH92, $AZ$23:$BA$27, 2, FALSE)</f>
        <v>0</v>
      </c>
      <c r="AJ92" s="4"/>
      <c r="AK92" s="4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</row>
    <row r="93" spans="1:100" s="2" customFormat="1">
      <c r="A93" s="11">
        <v>90</v>
      </c>
      <c r="B93" s="69" t="str">
        <f>IF(OR(H93="",H93&gt;=19),"No","Yes")</f>
        <v>No</v>
      </c>
      <c r="C93" s="48" t="str">
        <f>IF(OR(H93="",H93&gt;=17),"No","Yes")</f>
        <v>No</v>
      </c>
      <c r="D93" s="48" t="str">
        <f>IF(OR(H93=13, H93=14), "Yes", "No")</f>
        <v>No</v>
      </c>
      <c r="E93" s="48" t="str">
        <f>IF(OR(H93="",H93&gt;=13),"No","Yes")</f>
        <v>No</v>
      </c>
      <c r="F93" s="54"/>
      <c r="G93" s="54"/>
      <c r="H93" s="54"/>
      <c r="I93" s="96" t="str">
        <f>IF(Table32[[#This Row],[Under 13?]]="Yes",
     1 + COUNTIFS(Table32[Under 13?],"Yes",Table32[Top 4 Total],"&gt;"&amp;Table32[[#This Row],[Top 4 Total]]),
     ""
)</f>
        <v/>
      </c>
      <c r="J93" s="96" t="str">
        <f>IF(Table32[[#This Row],[Under 15?]]="Yes",
     1 + COUNTIFS(Table32[Under 15?],"Yes",Table32[Top 4 Total],"&gt;"&amp;Table32[[#This Row],[Top 4 Total]]),
     ""
)</f>
        <v/>
      </c>
      <c r="K93" s="96" t="str">
        <f>IF(Table32[[#This Row],[Under 17?]]="Yes",
     1 + COUNTIFS(Table32[Under 17?],"Yes",Table32[Top 4 Total],"&gt;"&amp;Table32[[#This Row],[Top 4 Total]]),
     ""
)</f>
        <v/>
      </c>
      <c r="L93" s="96" t="str">
        <f>IF(Table32[[#This Row],[Under 19?]]="Yes",
     1 + COUNTIFS(Table32[Under 19?],"Yes",Table32[Top 4 Total],"&gt;"&amp;Table32[[#This Row],[Top 4 Total]]),
     ""
)</f>
        <v/>
      </c>
      <c r="M93" s="52" cm="1">
        <f t="array" ref="M93">SUM(LARGE((O93,Q93,S93,U93,W93,Y93,AA93,AC93,AE93,AG93,AI93),{1,2,3,4}))</f>
        <v>0</v>
      </c>
      <c r="N93" s="60" t="s">
        <v>110</v>
      </c>
      <c r="O93" s="59">
        <f>VLOOKUP(N93, $AN$23:$AO$27, 2, FALSE)</f>
        <v>0</v>
      </c>
      <c r="P93" s="65" t="s">
        <v>110</v>
      </c>
      <c r="Q93" s="59" t="str">
        <f>VLOOKUP(P93, $AK$23:$AL$43, 2, FALSE)</f>
        <v>0</v>
      </c>
      <c r="R93" s="65" t="s">
        <v>110</v>
      </c>
      <c r="S93" s="59" t="str">
        <f>VLOOKUP(R93, $AK$23:$AL$43, 2, FALSE)</f>
        <v>0</v>
      </c>
      <c r="T93" s="65" t="s">
        <v>110</v>
      </c>
      <c r="U93" s="59" t="str">
        <f>VLOOKUP(T93, $AQ$23:$AR$53, 2, FALSE)</f>
        <v>0</v>
      </c>
      <c r="V93" s="65" t="s">
        <v>110</v>
      </c>
      <c r="W93" s="59">
        <f>VLOOKUP(V93, $AN$23:$AO$27, 2, FALSE)</f>
        <v>0</v>
      </c>
      <c r="X93" s="65" t="s">
        <v>110</v>
      </c>
      <c r="Y93" s="59" t="str">
        <f>VLOOKUP(X93, $AQ$23:$AR$53, 2, FALSE)</f>
        <v>0</v>
      </c>
      <c r="Z93" s="65" t="s">
        <v>110</v>
      </c>
      <c r="AA93" s="59" t="str">
        <f>VLOOKUP(Z93, $AT$23:$AU$58, 2, FALSE)</f>
        <v>0</v>
      </c>
      <c r="AB93" s="44"/>
      <c r="AC93" s="43"/>
      <c r="AD93" s="65" t="s">
        <v>110</v>
      </c>
      <c r="AE93" s="59" t="str">
        <f>VLOOKUP(AD93, $AW$23:$AX$43, 2, FALSE)</f>
        <v>0</v>
      </c>
      <c r="AF93" s="65" t="s">
        <v>110</v>
      </c>
      <c r="AG93" s="59">
        <f>VLOOKUP(AF93, $AZ$23:$BA$27, 2, FALSE)</f>
        <v>0</v>
      </c>
      <c r="AH93" s="65" t="s">
        <v>110</v>
      </c>
      <c r="AI93" s="59">
        <f>VLOOKUP(AH93, $AZ$23:$BA$27, 2, FALSE)</f>
        <v>0</v>
      </c>
      <c r="AJ93" s="4"/>
      <c r="AK93" s="4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</row>
    <row r="94" spans="1:100" s="2" customFormat="1">
      <c r="A94" s="11">
        <v>91</v>
      </c>
      <c r="B94" s="69" t="str">
        <f>IF(OR(H94="",H94&gt;=19),"No","Yes")</f>
        <v>No</v>
      </c>
      <c r="C94" s="48" t="str">
        <f>IF(OR(H94="",H94&gt;=17),"No","Yes")</f>
        <v>No</v>
      </c>
      <c r="D94" s="48" t="str">
        <f>IF(OR(H94=13, H94=14), "Yes", "No")</f>
        <v>No</v>
      </c>
      <c r="E94" s="48" t="str">
        <f>IF(OR(H94="",H94&gt;=13),"No","Yes")</f>
        <v>No</v>
      </c>
      <c r="F94" s="54"/>
      <c r="G94" s="54"/>
      <c r="H94" s="54"/>
      <c r="I94" s="96" t="str">
        <f>IF(Table32[[#This Row],[Under 13?]]="Yes",
     1 + COUNTIFS(Table32[Under 13?],"Yes",Table32[Top 4 Total],"&gt;"&amp;Table32[[#This Row],[Top 4 Total]]),
     ""
)</f>
        <v/>
      </c>
      <c r="J94" s="96" t="str">
        <f>IF(Table32[[#This Row],[Under 15?]]="Yes",
     1 + COUNTIFS(Table32[Under 15?],"Yes",Table32[Top 4 Total],"&gt;"&amp;Table32[[#This Row],[Top 4 Total]]),
     ""
)</f>
        <v/>
      </c>
      <c r="K94" s="96" t="str">
        <f>IF(Table32[[#This Row],[Under 17?]]="Yes",
     1 + COUNTIFS(Table32[Under 17?],"Yes",Table32[Top 4 Total],"&gt;"&amp;Table32[[#This Row],[Top 4 Total]]),
     ""
)</f>
        <v/>
      </c>
      <c r="L94" s="96" t="str">
        <f>IF(Table32[[#This Row],[Under 19?]]="Yes",
     1 + COUNTIFS(Table32[Under 19?],"Yes",Table32[Top 4 Total],"&gt;"&amp;Table32[[#This Row],[Top 4 Total]]),
     ""
)</f>
        <v/>
      </c>
      <c r="M94" s="52" cm="1">
        <f t="array" ref="M94">SUM(LARGE((O94,Q94,S94,U94,W94,Y94,AA94,AC94,AE94,AG94,AI94),{1,2,3,4}))</f>
        <v>0</v>
      </c>
      <c r="N94" s="60" t="s">
        <v>110</v>
      </c>
      <c r="O94" s="59">
        <f>VLOOKUP(N94, $AN$23:$AO$27, 2, FALSE)</f>
        <v>0</v>
      </c>
      <c r="P94" s="65" t="s">
        <v>110</v>
      </c>
      <c r="Q94" s="59" t="str">
        <f>VLOOKUP(P94, $AK$23:$AL$43, 2, FALSE)</f>
        <v>0</v>
      </c>
      <c r="R94" s="65" t="s">
        <v>110</v>
      </c>
      <c r="S94" s="59" t="str">
        <f>VLOOKUP(R94, $AK$23:$AL$43, 2, FALSE)</f>
        <v>0</v>
      </c>
      <c r="T94" s="65" t="s">
        <v>110</v>
      </c>
      <c r="U94" s="59" t="str">
        <f>VLOOKUP(T94, $AQ$23:$AR$53, 2, FALSE)</f>
        <v>0</v>
      </c>
      <c r="V94" s="65" t="s">
        <v>110</v>
      </c>
      <c r="W94" s="59">
        <f>VLOOKUP(V94, $AN$23:$AO$27, 2, FALSE)</f>
        <v>0</v>
      </c>
      <c r="X94" s="65" t="s">
        <v>110</v>
      </c>
      <c r="Y94" s="59" t="str">
        <f>VLOOKUP(X94, $AQ$23:$AR$53, 2, FALSE)</f>
        <v>0</v>
      </c>
      <c r="Z94" s="65" t="s">
        <v>110</v>
      </c>
      <c r="AA94" s="59" t="str">
        <f>VLOOKUP(Z94, $AT$23:$AU$58, 2, FALSE)</f>
        <v>0</v>
      </c>
      <c r="AB94" s="44"/>
      <c r="AC94" s="43"/>
      <c r="AD94" s="65" t="s">
        <v>110</v>
      </c>
      <c r="AE94" s="59" t="str">
        <f>VLOOKUP(AD94, $AW$23:$AX$43, 2, FALSE)</f>
        <v>0</v>
      </c>
      <c r="AF94" s="65" t="s">
        <v>110</v>
      </c>
      <c r="AG94" s="59">
        <f>VLOOKUP(AF94, $AZ$23:$BA$27, 2, FALSE)</f>
        <v>0</v>
      </c>
      <c r="AH94" s="65" t="s">
        <v>110</v>
      </c>
      <c r="AI94" s="59">
        <f>VLOOKUP(AH94, $AZ$23:$BA$27, 2, FALSE)</f>
        <v>0</v>
      </c>
      <c r="AJ94" s="4"/>
      <c r="AK94" s="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</row>
    <row r="95" spans="1:100" s="2" customFormat="1">
      <c r="A95" s="11">
        <v>92</v>
      </c>
      <c r="B95" s="69" t="str">
        <f>IF(OR(H95="",H95&gt;=19),"No","Yes")</f>
        <v>No</v>
      </c>
      <c r="C95" s="48" t="str">
        <f>IF(OR(H95="",H95&gt;=17),"No","Yes")</f>
        <v>No</v>
      </c>
      <c r="D95" s="48" t="str">
        <f>IF(OR(H95=13, H95=14), "Yes", "No")</f>
        <v>No</v>
      </c>
      <c r="E95" s="48" t="str">
        <f>IF(OR(H95="",H95&gt;=13),"No","Yes")</f>
        <v>No</v>
      </c>
      <c r="F95" s="54"/>
      <c r="G95" s="54"/>
      <c r="H95" s="54"/>
      <c r="I95" s="96" t="str">
        <f>IF(Table32[[#This Row],[Under 13?]]="Yes",
     1 + COUNTIFS(Table32[Under 13?],"Yes",Table32[Top 4 Total],"&gt;"&amp;Table32[[#This Row],[Top 4 Total]]),
     ""
)</f>
        <v/>
      </c>
      <c r="J95" s="96" t="str">
        <f>IF(Table32[[#This Row],[Under 15?]]="Yes",
     1 + COUNTIFS(Table32[Under 15?],"Yes",Table32[Top 4 Total],"&gt;"&amp;Table32[[#This Row],[Top 4 Total]]),
     ""
)</f>
        <v/>
      </c>
      <c r="K95" s="96" t="str">
        <f>IF(Table32[[#This Row],[Under 17?]]="Yes",
     1 + COUNTIFS(Table32[Under 17?],"Yes",Table32[Top 4 Total],"&gt;"&amp;Table32[[#This Row],[Top 4 Total]]),
     ""
)</f>
        <v/>
      </c>
      <c r="L95" s="96" t="str">
        <f>IF(Table32[[#This Row],[Under 19?]]="Yes",
     1 + COUNTIFS(Table32[Under 19?],"Yes",Table32[Top 4 Total],"&gt;"&amp;Table32[[#This Row],[Top 4 Total]]),
     ""
)</f>
        <v/>
      </c>
      <c r="M95" s="52" cm="1">
        <f t="array" ref="M95">SUM(LARGE((O95,Q95,S95,U95,W95,Y95,AA95,AC95,AE95,AG95,AI95),{1,2,3,4}))</f>
        <v>0</v>
      </c>
      <c r="N95" s="60" t="s">
        <v>110</v>
      </c>
      <c r="O95" s="59">
        <f>VLOOKUP(N95, $AN$23:$AO$27, 2, FALSE)</f>
        <v>0</v>
      </c>
      <c r="P95" s="65" t="s">
        <v>110</v>
      </c>
      <c r="Q95" s="59" t="str">
        <f>VLOOKUP(P95, $AK$23:$AL$43, 2, FALSE)</f>
        <v>0</v>
      </c>
      <c r="R95" s="65" t="s">
        <v>110</v>
      </c>
      <c r="S95" s="59" t="str">
        <f>VLOOKUP(R95, $AK$23:$AL$43, 2, FALSE)</f>
        <v>0</v>
      </c>
      <c r="T95" s="65" t="s">
        <v>110</v>
      </c>
      <c r="U95" s="59" t="str">
        <f>VLOOKUP(T95, $AQ$23:$AR$53, 2, FALSE)</f>
        <v>0</v>
      </c>
      <c r="V95" s="65" t="s">
        <v>110</v>
      </c>
      <c r="W95" s="59">
        <f>VLOOKUP(V95, $AN$23:$AO$27, 2, FALSE)</f>
        <v>0</v>
      </c>
      <c r="X95" s="65" t="s">
        <v>110</v>
      </c>
      <c r="Y95" s="59" t="str">
        <f>VLOOKUP(X95, $AQ$23:$AR$53, 2, FALSE)</f>
        <v>0</v>
      </c>
      <c r="Z95" s="65" t="s">
        <v>110</v>
      </c>
      <c r="AA95" s="59" t="str">
        <f>VLOOKUP(Z95, $AT$23:$AU$58, 2, FALSE)</f>
        <v>0</v>
      </c>
      <c r="AB95" s="44"/>
      <c r="AC95" s="43"/>
      <c r="AD95" s="65" t="s">
        <v>110</v>
      </c>
      <c r="AE95" s="59" t="str">
        <f>VLOOKUP(AD95, $AW$23:$AX$43, 2, FALSE)</f>
        <v>0</v>
      </c>
      <c r="AF95" s="65" t="s">
        <v>110</v>
      </c>
      <c r="AG95" s="59">
        <f>VLOOKUP(AF95, $AZ$23:$BA$27, 2, FALSE)</f>
        <v>0</v>
      </c>
      <c r="AH95" s="65" t="s">
        <v>110</v>
      </c>
      <c r="AI95" s="59">
        <f>VLOOKUP(AH95, $AZ$23:$BA$27, 2, FALSE)</f>
        <v>0</v>
      </c>
      <c r="AJ95" s="4"/>
      <c r="AK95" s="4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</row>
    <row r="96" spans="1:100" s="2" customFormat="1">
      <c r="A96" s="11">
        <v>93</v>
      </c>
      <c r="B96" s="69" t="str">
        <f>IF(OR(H96="",H96&gt;=19),"No","Yes")</f>
        <v>No</v>
      </c>
      <c r="C96" s="48" t="str">
        <f>IF(OR(H96="",H96&gt;=17),"No","Yes")</f>
        <v>No</v>
      </c>
      <c r="D96" s="48" t="str">
        <f>IF(OR(H96=13, H96=14), "Yes", "No")</f>
        <v>No</v>
      </c>
      <c r="E96" s="48" t="str">
        <f>IF(OR(H96="",H96&gt;=13),"No","Yes")</f>
        <v>No</v>
      </c>
      <c r="F96" s="54"/>
      <c r="G96" s="54"/>
      <c r="H96" s="54"/>
      <c r="I96" s="96" t="str">
        <f>IF(Table32[[#This Row],[Under 13?]]="Yes",
     1 + COUNTIFS(Table32[Under 13?],"Yes",Table32[Top 4 Total],"&gt;"&amp;Table32[[#This Row],[Top 4 Total]]),
     ""
)</f>
        <v/>
      </c>
      <c r="J96" s="96" t="str">
        <f>IF(Table32[[#This Row],[Under 15?]]="Yes",
     1 + COUNTIFS(Table32[Under 15?],"Yes",Table32[Top 4 Total],"&gt;"&amp;Table32[[#This Row],[Top 4 Total]]),
     ""
)</f>
        <v/>
      </c>
      <c r="K96" s="96" t="str">
        <f>IF(Table32[[#This Row],[Under 17?]]="Yes",
     1 + COUNTIFS(Table32[Under 17?],"Yes",Table32[Top 4 Total],"&gt;"&amp;Table32[[#This Row],[Top 4 Total]]),
     ""
)</f>
        <v/>
      </c>
      <c r="L96" s="96" t="str">
        <f>IF(Table32[[#This Row],[Under 19?]]="Yes",
     1 + COUNTIFS(Table32[Under 19?],"Yes",Table32[Top 4 Total],"&gt;"&amp;Table32[[#This Row],[Top 4 Total]]),
     ""
)</f>
        <v/>
      </c>
      <c r="M96" s="52" cm="1">
        <f t="array" ref="M96">SUM(LARGE((O96,Q96,S96,U96,W96,Y96,AA96,AC96,AE96,AG96,AI96),{1,2,3,4}))</f>
        <v>0</v>
      </c>
      <c r="N96" s="60" t="s">
        <v>110</v>
      </c>
      <c r="O96" s="59">
        <f>VLOOKUP(N96, $AN$23:$AO$27, 2, FALSE)</f>
        <v>0</v>
      </c>
      <c r="P96" s="65" t="s">
        <v>110</v>
      </c>
      <c r="Q96" s="59" t="str">
        <f>VLOOKUP(P96, $AK$23:$AL$43, 2, FALSE)</f>
        <v>0</v>
      </c>
      <c r="R96" s="65" t="s">
        <v>110</v>
      </c>
      <c r="S96" s="59" t="str">
        <f>VLOOKUP(R96, $AK$23:$AL$43, 2, FALSE)</f>
        <v>0</v>
      </c>
      <c r="T96" s="65" t="s">
        <v>110</v>
      </c>
      <c r="U96" s="59" t="str">
        <f>VLOOKUP(T96, $AQ$23:$AR$53, 2, FALSE)</f>
        <v>0</v>
      </c>
      <c r="V96" s="65" t="s">
        <v>110</v>
      </c>
      <c r="W96" s="59">
        <f>VLOOKUP(V96, $AN$23:$AO$27, 2, FALSE)</f>
        <v>0</v>
      </c>
      <c r="X96" s="65" t="s">
        <v>110</v>
      </c>
      <c r="Y96" s="59" t="str">
        <f>VLOOKUP(X96, $AQ$23:$AR$53, 2, FALSE)</f>
        <v>0</v>
      </c>
      <c r="Z96" s="65" t="s">
        <v>110</v>
      </c>
      <c r="AA96" s="59" t="str">
        <f>VLOOKUP(Z96, $AT$23:$AU$58, 2, FALSE)</f>
        <v>0</v>
      </c>
      <c r="AB96" s="44"/>
      <c r="AC96" s="43"/>
      <c r="AD96" s="65" t="s">
        <v>110</v>
      </c>
      <c r="AE96" s="59" t="str">
        <f>VLOOKUP(AD96, $AW$23:$AX$43, 2, FALSE)</f>
        <v>0</v>
      </c>
      <c r="AF96" s="65" t="s">
        <v>110</v>
      </c>
      <c r="AG96" s="59">
        <f>VLOOKUP(AF96, $AZ$23:$BA$27, 2, FALSE)</f>
        <v>0</v>
      </c>
      <c r="AH96" s="65" t="s">
        <v>110</v>
      </c>
      <c r="AI96" s="59">
        <f>VLOOKUP(AH96, $AZ$23:$BA$27, 2, FALSE)</f>
        <v>0</v>
      </c>
      <c r="AJ96" s="4"/>
      <c r="AK96" s="4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</row>
    <row r="97" spans="1:100" s="2" customFormat="1">
      <c r="A97" s="11">
        <v>94</v>
      </c>
      <c r="B97" s="69" t="str">
        <f>IF(OR(H97="",H97&gt;=19),"No","Yes")</f>
        <v>No</v>
      </c>
      <c r="C97" s="48" t="str">
        <f>IF(OR(H97="",H97&gt;=17),"No","Yes")</f>
        <v>No</v>
      </c>
      <c r="D97" s="48" t="str">
        <f>IF(OR(H97=13, H97=14), "Yes", "No")</f>
        <v>No</v>
      </c>
      <c r="E97" s="48" t="str">
        <f>IF(OR(H97="",H97&gt;=13),"No","Yes")</f>
        <v>No</v>
      </c>
      <c r="F97" s="54"/>
      <c r="G97" s="54"/>
      <c r="H97" s="54"/>
      <c r="I97" s="96" t="str">
        <f>IF(Table32[[#This Row],[Under 13?]]="Yes",
     1 + COUNTIFS(Table32[Under 13?],"Yes",Table32[Top 4 Total],"&gt;"&amp;Table32[[#This Row],[Top 4 Total]]),
     ""
)</f>
        <v/>
      </c>
      <c r="J97" s="96" t="str">
        <f>IF(Table32[[#This Row],[Under 15?]]="Yes",
     1 + COUNTIFS(Table32[Under 15?],"Yes",Table32[Top 4 Total],"&gt;"&amp;Table32[[#This Row],[Top 4 Total]]),
     ""
)</f>
        <v/>
      </c>
      <c r="K97" s="96" t="str">
        <f>IF(Table32[[#This Row],[Under 17?]]="Yes",
     1 + COUNTIFS(Table32[Under 17?],"Yes",Table32[Top 4 Total],"&gt;"&amp;Table32[[#This Row],[Top 4 Total]]),
     ""
)</f>
        <v/>
      </c>
      <c r="L97" s="96" t="str">
        <f>IF(Table32[[#This Row],[Under 19?]]="Yes",
     1 + COUNTIFS(Table32[Under 19?],"Yes",Table32[Top 4 Total],"&gt;"&amp;Table32[[#This Row],[Top 4 Total]]),
     ""
)</f>
        <v/>
      </c>
      <c r="M97" s="52" cm="1">
        <f t="array" ref="M97">SUM(LARGE((O97,Q97,S97,U97,W97,Y97,AA97,AC97,AE97,AG97,AI97),{1,2,3,4}))</f>
        <v>0</v>
      </c>
      <c r="N97" s="60" t="s">
        <v>110</v>
      </c>
      <c r="O97" s="59">
        <f>VLOOKUP(N97, $AN$23:$AO$27, 2, FALSE)</f>
        <v>0</v>
      </c>
      <c r="P97" s="65" t="s">
        <v>110</v>
      </c>
      <c r="Q97" s="59" t="str">
        <f>VLOOKUP(P97, $AK$23:$AL$43, 2, FALSE)</f>
        <v>0</v>
      </c>
      <c r="R97" s="65" t="s">
        <v>110</v>
      </c>
      <c r="S97" s="59" t="str">
        <f>VLOOKUP(R97, $AK$23:$AL$43, 2, FALSE)</f>
        <v>0</v>
      </c>
      <c r="T97" s="65" t="s">
        <v>110</v>
      </c>
      <c r="U97" s="59" t="str">
        <f>VLOOKUP(T97, $AQ$23:$AR$53, 2, FALSE)</f>
        <v>0</v>
      </c>
      <c r="V97" s="65" t="s">
        <v>110</v>
      </c>
      <c r="W97" s="59">
        <f>VLOOKUP(V97, $AN$23:$AO$27, 2, FALSE)</f>
        <v>0</v>
      </c>
      <c r="X97" s="65" t="s">
        <v>110</v>
      </c>
      <c r="Y97" s="59" t="str">
        <f>VLOOKUP(X97, $AQ$23:$AR$53, 2, FALSE)</f>
        <v>0</v>
      </c>
      <c r="Z97" s="65" t="s">
        <v>110</v>
      </c>
      <c r="AA97" s="59" t="str">
        <f>VLOOKUP(Z97, $AT$23:$AU$58, 2, FALSE)</f>
        <v>0</v>
      </c>
      <c r="AB97" s="44"/>
      <c r="AC97" s="43"/>
      <c r="AD97" s="65" t="s">
        <v>110</v>
      </c>
      <c r="AE97" s="59" t="str">
        <f>VLOOKUP(AD97, $AW$23:$AX$43, 2, FALSE)</f>
        <v>0</v>
      </c>
      <c r="AF97" s="65" t="s">
        <v>110</v>
      </c>
      <c r="AG97" s="59">
        <f>VLOOKUP(AF97, $AZ$23:$BA$27, 2, FALSE)</f>
        <v>0</v>
      </c>
      <c r="AH97" s="65" t="s">
        <v>110</v>
      </c>
      <c r="AI97" s="59">
        <f>VLOOKUP(AH97, $AZ$23:$BA$27, 2, FALSE)</f>
        <v>0</v>
      </c>
      <c r="AJ97" s="4"/>
      <c r="AK97" s="4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</row>
    <row r="98" spans="1:100" s="2" customFormat="1">
      <c r="A98" s="11">
        <v>95</v>
      </c>
      <c r="B98" s="69" t="str">
        <f>IF(OR(H98="",H98&gt;=19),"No","Yes")</f>
        <v>No</v>
      </c>
      <c r="C98" s="48" t="str">
        <f>IF(OR(H98="",H98&gt;=17),"No","Yes")</f>
        <v>No</v>
      </c>
      <c r="D98" s="48" t="str">
        <f>IF(OR(H98=13, H98=14), "Yes", "No")</f>
        <v>No</v>
      </c>
      <c r="E98" s="48" t="str">
        <f>IF(OR(H98="",H98&gt;=13),"No","Yes")</f>
        <v>No</v>
      </c>
      <c r="F98" s="54"/>
      <c r="G98" s="54"/>
      <c r="H98" s="54"/>
      <c r="I98" s="96" t="str">
        <f>IF(Table32[[#This Row],[Under 13?]]="Yes",
     1 + COUNTIFS(Table32[Under 13?],"Yes",Table32[Top 4 Total],"&gt;"&amp;Table32[[#This Row],[Top 4 Total]]),
     ""
)</f>
        <v/>
      </c>
      <c r="J98" s="96" t="str">
        <f>IF(Table32[[#This Row],[Under 15?]]="Yes",
     1 + COUNTIFS(Table32[Under 15?],"Yes",Table32[Top 4 Total],"&gt;"&amp;Table32[[#This Row],[Top 4 Total]]),
     ""
)</f>
        <v/>
      </c>
      <c r="K98" s="96" t="str">
        <f>IF(Table32[[#This Row],[Under 17?]]="Yes",
     1 + COUNTIFS(Table32[Under 17?],"Yes",Table32[Top 4 Total],"&gt;"&amp;Table32[[#This Row],[Top 4 Total]]),
     ""
)</f>
        <v/>
      </c>
      <c r="L98" s="96" t="str">
        <f>IF(Table32[[#This Row],[Under 19?]]="Yes",
     1 + COUNTIFS(Table32[Under 19?],"Yes",Table32[Top 4 Total],"&gt;"&amp;Table32[[#This Row],[Top 4 Total]]),
     ""
)</f>
        <v/>
      </c>
      <c r="M98" s="52" cm="1">
        <f t="array" ref="M98">SUM(LARGE((O98,Q98,S98,U98,W98,Y98,AA98,AC98,AE98,AG98,AI98),{1,2,3,4}))</f>
        <v>0</v>
      </c>
      <c r="N98" s="60" t="s">
        <v>110</v>
      </c>
      <c r="O98" s="59">
        <f>VLOOKUP(N98, $AN$23:$AO$27, 2, FALSE)</f>
        <v>0</v>
      </c>
      <c r="P98" s="65" t="s">
        <v>110</v>
      </c>
      <c r="Q98" s="59" t="str">
        <f>VLOOKUP(P98, $AK$23:$AL$43, 2, FALSE)</f>
        <v>0</v>
      </c>
      <c r="R98" s="65" t="s">
        <v>110</v>
      </c>
      <c r="S98" s="59" t="str">
        <f>VLOOKUP(R98, $AK$23:$AL$43, 2, FALSE)</f>
        <v>0</v>
      </c>
      <c r="T98" s="65" t="s">
        <v>110</v>
      </c>
      <c r="U98" s="59" t="str">
        <f>VLOOKUP(T98, $AQ$23:$AR$53, 2, FALSE)</f>
        <v>0</v>
      </c>
      <c r="V98" s="65" t="s">
        <v>110</v>
      </c>
      <c r="W98" s="59">
        <f>VLOOKUP(V98, $AN$23:$AO$27, 2, FALSE)</f>
        <v>0</v>
      </c>
      <c r="X98" s="65" t="s">
        <v>110</v>
      </c>
      <c r="Y98" s="59" t="str">
        <f>VLOOKUP(X98, $AQ$23:$AR$53, 2, FALSE)</f>
        <v>0</v>
      </c>
      <c r="Z98" s="65" t="s">
        <v>110</v>
      </c>
      <c r="AA98" s="59" t="str">
        <f>VLOOKUP(Z98, $AT$23:$AU$58, 2, FALSE)</f>
        <v>0</v>
      </c>
      <c r="AB98" s="44"/>
      <c r="AC98" s="43"/>
      <c r="AD98" s="65" t="s">
        <v>110</v>
      </c>
      <c r="AE98" s="59" t="str">
        <f>VLOOKUP(AD98, $AW$23:$AX$43, 2, FALSE)</f>
        <v>0</v>
      </c>
      <c r="AF98" s="65" t="s">
        <v>110</v>
      </c>
      <c r="AG98" s="59">
        <f>VLOOKUP(AF98, $AZ$23:$BA$27, 2, FALSE)</f>
        <v>0</v>
      </c>
      <c r="AH98" s="65" t="s">
        <v>110</v>
      </c>
      <c r="AI98" s="59">
        <f>VLOOKUP(AH98, $AZ$23:$BA$27, 2, FALSE)</f>
        <v>0</v>
      </c>
      <c r="AJ98" s="4"/>
      <c r="AK98" s="4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</row>
    <row r="99" spans="1:100" s="2" customFormat="1">
      <c r="A99" s="11">
        <v>96</v>
      </c>
      <c r="B99" s="69" t="str">
        <f>IF(OR(H99="",H99&gt;=19),"No","Yes")</f>
        <v>No</v>
      </c>
      <c r="C99" s="48" t="str">
        <f>IF(OR(H99="",H99&gt;=17),"No","Yes")</f>
        <v>No</v>
      </c>
      <c r="D99" s="48" t="str">
        <f>IF(OR(H99=13, H99=14), "Yes", "No")</f>
        <v>No</v>
      </c>
      <c r="E99" s="48" t="str">
        <f>IF(OR(H99="",H99&gt;=13),"No","Yes")</f>
        <v>No</v>
      </c>
      <c r="F99" s="54"/>
      <c r="G99" s="54"/>
      <c r="H99" s="54"/>
      <c r="I99" s="96" t="str">
        <f>IF(Table32[[#This Row],[Under 13?]]="Yes",
     1 + COUNTIFS(Table32[Under 13?],"Yes",Table32[Top 4 Total],"&gt;"&amp;Table32[[#This Row],[Top 4 Total]]),
     ""
)</f>
        <v/>
      </c>
      <c r="J99" s="96" t="str">
        <f>IF(Table32[[#This Row],[Under 15?]]="Yes",
     1 + COUNTIFS(Table32[Under 15?],"Yes",Table32[Top 4 Total],"&gt;"&amp;Table32[[#This Row],[Top 4 Total]]),
     ""
)</f>
        <v/>
      </c>
      <c r="K99" s="96" t="str">
        <f>IF(Table32[[#This Row],[Under 17?]]="Yes",
     1 + COUNTIFS(Table32[Under 17?],"Yes",Table32[Top 4 Total],"&gt;"&amp;Table32[[#This Row],[Top 4 Total]]),
     ""
)</f>
        <v/>
      </c>
      <c r="L99" s="96" t="str">
        <f>IF(Table32[[#This Row],[Under 19?]]="Yes",
     1 + COUNTIFS(Table32[Under 19?],"Yes",Table32[Top 4 Total],"&gt;"&amp;Table32[[#This Row],[Top 4 Total]]),
     ""
)</f>
        <v/>
      </c>
      <c r="M99" s="52" cm="1">
        <f t="array" ref="M99">SUM(LARGE((O99,Q99,S99,U99,W99,Y99,AA99,AC99,AE99,AG99,AI99),{1,2,3,4}))</f>
        <v>0</v>
      </c>
      <c r="N99" s="60" t="s">
        <v>110</v>
      </c>
      <c r="O99" s="59">
        <f>VLOOKUP(N99, $AN$23:$AO$27, 2, FALSE)</f>
        <v>0</v>
      </c>
      <c r="P99" s="65" t="s">
        <v>110</v>
      </c>
      <c r="Q99" s="59" t="str">
        <f>VLOOKUP(P99, $AK$23:$AL$43, 2, FALSE)</f>
        <v>0</v>
      </c>
      <c r="R99" s="65" t="s">
        <v>110</v>
      </c>
      <c r="S99" s="59" t="str">
        <f>VLOOKUP(R99, $AK$23:$AL$43, 2, FALSE)</f>
        <v>0</v>
      </c>
      <c r="T99" s="65" t="s">
        <v>110</v>
      </c>
      <c r="U99" s="59" t="str">
        <f>VLOOKUP(T99, $AQ$23:$AR$53, 2, FALSE)</f>
        <v>0</v>
      </c>
      <c r="V99" s="65" t="s">
        <v>110</v>
      </c>
      <c r="W99" s="59">
        <f>VLOOKUP(V99, $AN$23:$AO$27, 2, FALSE)</f>
        <v>0</v>
      </c>
      <c r="X99" s="65" t="s">
        <v>110</v>
      </c>
      <c r="Y99" s="59" t="str">
        <f>VLOOKUP(X99, $AQ$23:$AR$53, 2, FALSE)</f>
        <v>0</v>
      </c>
      <c r="Z99" s="65" t="s">
        <v>110</v>
      </c>
      <c r="AA99" s="59" t="str">
        <f>VLOOKUP(Z99, $AT$23:$AU$58, 2, FALSE)</f>
        <v>0</v>
      </c>
      <c r="AB99" s="44"/>
      <c r="AC99" s="43"/>
      <c r="AD99" s="65" t="s">
        <v>110</v>
      </c>
      <c r="AE99" s="59" t="str">
        <f>VLOOKUP(AD99, $AW$23:$AX$43, 2, FALSE)</f>
        <v>0</v>
      </c>
      <c r="AF99" s="65" t="s">
        <v>110</v>
      </c>
      <c r="AG99" s="59">
        <f>VLOOKUP(AF99, $AZ$23:$BA$27, 2, FALSE)</f>
        <v>0</v>
      </c>
      <c r="AH99" s="65" t="s">
        <v>110</v>
      </c>
      <c r="AI99" s="59">
        <f>VLOOKUP(AH99, $AZ$23:$BA$27, 2, FALSE)</f>
        <v>0</v>
      </c>
      <c r="AJ99" s="4"/>
      <c r="AK99" s="4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</row>
    <row r="100" spans="1:100" s="2" customFormat="1">
      <c r="A100" s="11">
        <v>97</v>
      </c>
      <c r="B100" s="69" t="str">
        <f>IF(OR(H100="",H100&gt;=19),"No","Yes")</f>
        <v>No</v>
      </c>
      <c r="C100" s="48" t="str">
        <f>IF(OR(H100="",H100&gt;=17),"No","Yes")</f>
        <v>No</v>
      </c>
      <c r="D100" s="48" t="str">
        <f>IF(OR(H100=13, H100=14), "Yes", "No")</f>
        <v>No</v>
      </c>
      <c r="E100" s="48" t="str">
        <f>IF(OR(H100="",H100&gt;=13),"No","Yes")</f>
        <v>No</v>
      </c>
      <c r="F100" s="54"/>
      <c r="G100" s="54"/>
      <c r="H100" s="54"/>
      <c r="I100" s="96" t="str">
        <f>IF(Table32[[#This Row],[Under 13?]]="Yes",
     1 + COUNTIFS(Table32[Under 13?],"Yes",Table32[Top 4 Total],"&gt;"&amp;Table32[[#This Row],[Top 4 Total]]),
     ""
)</f>
        <v/>
      </c>
      <c r="J100" s="96" t="str">
        <f>IF(Table32[[#This Row],[Under 15?]]="Yes",
     1 + COUNTIFS(Table32[Under 15?],"Yes",Table32[Top 4 Total],"&gt;"&amp;Table32[[#This Row],[Top 4 Total]]),
     ""
)</f>
        <v/>
      </c>
      <c r="K100" s="96" t="str">
        <f>IF(Table32[[#This Row],[Under 17?]]="Yes",
     1 + COUNTIFS(Table32[Under 17?],"Yes",Table32[Top 4 Total],"&gt;"&amp;Table32[[#This Row],[Top 4 Total]]),
     ""
)</f>
        <v/>
      </c>
      <c r="L100" s="96" t="str">
        <f>IF(Table32[[#This Row],[Under 19?]]="Yes",
     1 + COUNTIFS(Table32[Under 19?],"Yes",Table32[Top 4 Total],"&gt;"&amp;Table32[[#This Row],[Top 4 Total]]),
     ""
)</f>
        <v/>
      </c>
      <c r="M100" s="52" cm="1">
        <f t="array" ref="M100">SUM(LARGE((O100,Q100,S100,U100,W100,Y100,AA100,AC100,AE100,AG100,AI100),{1,2,3,4}))</f>
        <v>0</v>
      </c>
      <c r="N100" s="60" t="s">
        <v>110</v>
      </c>
      <c r="O100" s="59">
        <f>VLOOKUP(N100, $AN$23:$AO$27, 2, FALSE)</f>
        <v>0</v>
      </c>
      <c r="P100" s="65" t="s">
        <v>110</v>
      </c>
      <c r="Q100" s="59" t="str">
        <f>VLOOKUP(P100, $AK$23:$AL$43, 2, FALSE)</f>
        <v>0</v>
      </c>
      <c r="R100" s="65" t="s">
        <v>110</v>
      </c>
      <c r="S100" s="59" t="str">
        <f>VLOOKUP(R100, $AK$23:$AL$43, 2, FALSE)</f>
        <v>0</v>
      </c>
      <c r="T100" s="65" t="s">
        <v>110</v>
      </c>
      <c r="U100" s="59" t="str">
        <f>VLOOKUP(T100, $AQ$23:$AR$53, 2, FALSE)</f>
        <v>0</v>
      </c>
      <c r="V100" s="65" t="s">
        <v>110</v>
      </c>
      <c r="W100" s="59">
        <f>VLOOKUP(V100, $AN$23:$AO$27, 2, FALSE)</f>
        <v>0</v>
      </c>
      <c r="X100" s="65" t="s">
        <v>110</v>
      </c>
      <c r="Y100" s="59" t="str">
        <f>VLOOKUP(X100, $AQ$23:$AR$53, 2, FALSE)</f>
        <v>0</v>
      </c>
      <c r="Z100" s="65" t="s">
        <v>110</v>
      </c>
      <c r="AA100" s="59" t="str">
        <f>VLOOKUP(Z100, $AT$23:$AU$58, 2, FALSE)</f>
        <v>0</v>
      </c>
      <c r="AB100" s="44"/>
      <c r="AC100" s="43"/>
      <c r="AD100" s="65" t="s">
        <v>110</v>
      </c>
      <c r="AE100" s="59" t="str">
        <f>VLOOKUP(AD100, $AW$23:$AX$43, 2, FALSE)</f>
        <v>0</v>
      </c>
      <c r="AF100" s="65" t="s">
        <v>110</v>
      </c>
      <c r="AG100" s="59">
        <f>VLOOKUP(AF100, $AZ$23:$BA$27, 2, FALSE)</f>
        <v>0</v>
      </c>
      <c r="AH100" s="65" t="s">
        <v>110</v>
      </c>
      <c r="AI100" s="59">
        <f>VLOOKUP(AH100, $AZ$23:$BA$27, 2, FALSE)</f>
        <v>0</v>
      </c>
      <c r="AJ100" s="4"/>
      <c r="AK100" s="4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</row>
    <row r="101" spans="1:100" s="2" customFormat="1">
      <c r="A101" s="11">
        <v>98</v>
      </c>
      <c r="B101" s="69" t="str">
        <f>IF(OR(H101="",H101&gt;=19),"No","Yes")</f>
        <v>No</v>
      </c>
      <c r="C101" s="48" t="str">
        <f>IF(OR(H101="",H101&gt;=17),"No","Yes")</f>
        <v>No</v>
      </c>
      <c r="D101" s="48" t="str">
        <f>IF(OR(H101=13, H101=14), "Yes", "No")</f>
        <v>No</v>
      </c>
      <c r="E101" s="48" t="str">
        <f>IF(OR(H101="",H101&gt;=13),"No","Yes")</f>
        <v>No</v>
      </c>
      <c r="F101" s="54"/>
      <c r="G101" s="54"/>
      <c r="H101" s="54"/>
      <c r="I101" s="96" t="str">
        <f>IF(Table32[[#This Row],[Under 13?]]="Yes",
     1 + COUNTIFS(Table32[Under 13?],"Yes",Table32[Top 4 Total],"&gt;"&amp;Table32[[#This Row],[Top 4 Total]]),
     ""
)</f>
        <v/>
      </c>
      <c r="J101" s="96" t="str">
        <f>IF(Table32[[#This Row],[Under 15?]]="Yes",
     1 + COUNTIFS(Table32[Under 15?],"Yes",Table32[Top 4 Total],"&gt;"&amp;Table32[[#This Row],[Top 4 Total]]),
     ""
)</f>
        <v/>
      </c>
      <c r="K101" s="96" t="str">
        <f>IF(Table32[[#This Row],[Under 17?]]="Yes",
     1 + COUNTIFS(Table32[Under 17?],"Yes",Table32[Top 4 Total],"&gt;"&amp;Table32[[#This Row],[Top 4 Total]]),
     ""
)</f>
        <v/>
      </c>
      <c r="L101" s="96" t="str">
        <f>IF(Table32[[#This Row],[Under 19?]]="Yes",
     1 + COUNTIFS(Table32[Under 19?],"Yes",Table32[Top 4 Total],"&gt;"&amp;Table32[[#This Row],[Top 4 Total]]),
     ""
)</f>
        <v/>
      </c>
      <c r="M101" s="52" cm="1">
        <f t="array" ref="M101">SUM(LARGE((O101,Q101,S101,U101,W101,Y101,AA101,AC101,AE101,AG101,AI101),{1,2,3,4}))</f>
        <v>0</v>
      </c>
      <c r="N101" s="60" t="s">
        <v>110</v>
      </c>
      <c r="O101" s="59">
        <f>VLOOKUP(N101, $AN$23:$AO$27, 2, FALSE)</f>
        <v>0</v>
      </c>
      <c r="P101" s="65" t="s">
        <v>110</v>
      </c>
      <c r="Q101" s="59" t="str">
        <f>VLOOKUP(P101, $AK$23:$AL$43, 2, FALSE)</f>
        <v>0</v>
      </c>
      <c r="R101" s="65" t="s">
        <v>110</v>
      </c>
      <c r="S101" s="59" t="str">
        <f>VLOOKUP(R101, $AK$23:$AL$43, 2, FALSE)</f>
        <v>0</v>
      </c>
      <c r="T101" s="65" t="s">
        <v>110</v>
      </c>
      <c r="U101" s="59" t="str">
        <f>VLOOKUP(T101, $AQ$23:$AR$53, 2, FALSE)</f>
        <v>0</v>
      </c>
      <c r="V101" s="65" t="s">
        <v>110</v>
      </c>
      <c r="W101" s="59">
        <f>VLOOKUP(V101, $AN$23:$AO$27, 2, FALSE)</f>
        <v>0</v>
      </c>
      <c r="X101" s="65" t="s">
        <v>110</v>
      </c>
      <c r="Y101" s="59" t="str">
        <f>VLOOKUP(X101, $AQ$23:$AR$53, 2, FALSE)</f>
        <v>0</v>
      </c>
      <c r="Z101" s="65" t="s">
        <v>110</v>
      </c>
      <c r="AA101" s="59" t="str">
        <f>VLOOKUP(Z101, $AT$23:$AU$58, 2, FALSE)</f>
        <v>0</v>
      </c>
      <c r="AB101" s="44"/>
      <c r="AC101" s="43"/>
      <c r="AD101" s="65" t="s">
        <v>110</v>
      </c>
      <c r="AE101" s="59" t="str">
        <f>VLOOKUP(AD101, $AW$23:$AX$43, 2, FALSE)</f>
        <v>0</v>
      </c>
      <c r="AF101" s="65" t="s">
        <v>110</v>
      </c>
      <c r="AG101" s="59">
        <f>VLOOKUP(AF101, $AZ$23:$BA$27, 2, FALSE)</f>
        <v>0</v>
      </c>
      <c r="AH101" s="65" t="s">
        <v>110</v>
      </c>
      <c r="AI101" s="59">
        <f>VLOOKUP(AH101, $AZ$23:$BA$27, 2, FALSE)</f>
        <v>0</v>
      </c>
      <c r="AJ101" s="4"/>
      <c r="AK101" s="4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</row>
    <row r="102" spans="1:100" s="2" customFormat="1">
      <c r="A102" s="11">
        <v>99</v>
      </c>
      <c r="B102" s="69" t="str">
        <f>IF(OR(H102="",H102&gt;=19),"No","Yes")</f>
        <v>No</v>
      </c>
      <c r="C102" s="48" t="str">
        <f>IF(OR(H102="",H102&gt;=17),"No","Yes")</f>
        <v>No</v>
      </c>
      <c r="D102" s="48" t="str">
        <f>IF(OR(H102=13, H102=14), "Yes", "No")</f>
        <v>No</v>
      </c>
      <c r="E102" s="48" t="str">
        <f>IF(OR(H102="",H102&gt;=13),"No","Yes")</f>
        <v>No</v>
      </c>
      <c r="F102" s="54"/>
      <c r="G102" s="54"/>
      <c r="H102" s="54"/>
      <c r="I102" s="96" t="str">
        <f>IF(Table32[[#This Row],[Under 13?]]="Yes",
     1 + COUNTIFS(Table32[Under 13?],"Yes",Table32[Top 4 Total],"&gt;"&amp;Table32[[#This Row],[Top 4 Total]]),
     ""
)</f>
        <v/>
      </c>
      <c r="J102" s="96" t="str">
        <f>IF(Table32[[#This Row],[Under 15?]]="Yes",
     1 + COUNTIFS(Table32[Under 15?],"Yes",Table32[Top 4 Total],"&gt;"&amp;Table32[[#This Row],[Top 4 Total]]),
     ""
)</f>
        <v/>
      </c>
      <c r="K102" s="96" t="str">
        <f>IF(Table32[[#This Row],[Under 17?]]="Yes",
     1 + COUNTIFS(Table32[Under 17?],"Yes",Table32[Top 4 Total],"&gt;"&amp;Table32[[#This Row],[Top 4 Total]]),
     ""
)</f>
        <v/>
      </c>
      <c r="L102" s="96" t="str">
        <f>IF(Table32[[#This Row],[Under 19?]]="Yes",
     1 + COUNTIFS(Table32[Under 19?],"Yes",Table32[Top 4 Total],"&gt;"&amp;Table32[[#This Row],[Top 4 Total]]),
     ""
)</f>
        <v/>
      </c>
      <c r="M102" s="52" cm="1">
        <f t="array" ref="M102">SUM(LARGE((O102,Q102,S102,U102,W102,Y102,AA102,AC102,AE102,AG102,AI102),{1,2,3,4}))</f>
        <v>0</v>
      </c>
      <c r="N102" s="60" t="s">
        <v>110</v>
      </c>
      <c r="O102" s="59">
        <f>VLOOKUP(N102, $AN$23:$AO$27, 2, FALSE)</f>
        <v>0</v>
      </c>
      <c r="P102" s="65" t="s">
        <v>110</v>
      </c>
      <c r="Q102" s="59" t="str">
        <f>VLOOKUP(P102, $AK$23:$AL$43, 2, FALSE)</f>
        <v>0</v>
      </c>
      <c r="R102" s="65" t="s">
        <v>110</v>
      </c>
      <c r="S102" s="59" t="str">
        <f>VLOOKUP(R102, $AK$23:$AL$43, 2, FALSE)</f>
        <v>0</v>
      </c>
      <c r="T102" s="65" t="s">
        <v>110</v>
      </c>
      <c r="U102" s="59" t="str">
        <f>VLOOKUP(T102, $AQ$23:$AR$53, 2, FALSE)</f>
        <v>0</v>
      </c>
      <c r="V102" s="65" t="s">
        <v>110</v>
      </c>
      <c r="W102" s="59">
        <f>VLOOKUP(V102, $AN$23:$AO$27, 2, FALSE)</f>
        <v>0</v>
      </c>
      <c r="X102" s="65" t="s">
        <v>110</v>
      </c>
      <c r="Y102" s="59" t="str">
        <f>VLOOKUP(X102, $AQ$23:$AR$53, 2, FALSE)</f>
        <v>0</v>
      </c>
      <c r="Z102" s="65" t="s">
        <v>110</v>
      </c>
      <c r="AA102" s="59" t="str">
        <f>VLOOKUP(Z102, $AT$23:$AU$58, 2, FALSE)</f>
        <v>0</v>
      </c>
      <c r="AB102" s="44"/>
      <c r="AC102" s="43"/>
      <c r="AD102" s="65" t="s">
        <v>110</v>
      </c>
      <c r="AE102" s="59" t="str">
        <f>VLOOKUP(AD102, $AW$23:$AX$43, 2, FALSE)</f>
        <v>0</v>
      </c>
      <c r="AF102" s="65" t="s">
        <v>110</v>
      </c>
      <c r="AG102" s="59">
        <f>VLOOKUP(AF102, $AZ$23:$BA$27, 2, FALSE)</f>
        <v>0</v>
      </c>
      <c r="AH102" s="65" t="s">
        <v>110</v>
      </c>
      <c r="AI102" s="59">
        <f>VLOOKUP(AH102, $AZ$23:$BA$27, 2, FALSE)</f>
        <v>0</v>
      </c>
      <c r="AJ102" s="4"/>
      <c r="AK102" s="4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</row>
    <row r="103" spans="1:100" s="2" customFormat="1">
      <c r="A103" s="11">
        <v>100</v>
      </c>
      <c r="B103" s="69" t="str">
        <f>IF(OR(H103="",H103&gt;=19),"No","Yes")</f>
        <v>No</v>
      </c>
      <c r="C103" s="48" t="str">
        <f>IF(OR(H103="",H103&gt;=17),"No","Yes")</f>
        <v>No</v>
      </c>
      <c r="D103" s="48" t="str">
        <f>IF(OR(H103=13, H103=14), "Yes", "No")</f>
        <v>No</v>
      </c>
      <c r="E103" s="48" t="str">
        <f>IF(OR(H103="",H103&gt;=13),"No","Yes")</f>
        <v>No</v>
      </c>
      <c r="F103" s="54"/>
      <c r="G103" s="54"/>
      <c r="H103" s="54"/>
      <c r="I103" s="96" t="str">
        <f>IF(Table32[[#This Row],[Under 13?]]="Yes",
     1 + COUNTIFS(Table32[Under 13?],"Yes",Table32[Top 4 Total],"&gt;"&amp;Table32[[#This Row],[Top 4 Total]]),
     ""
)</f>
        <v/>
      </c>
      <c r="J103" s="96" t="str">
        <f>IF(Table32[[#This Row],[Under 15?]]="Yes",
     1 + COUNTIFS(Table32[Under 15?],"Yes",Table32[Top 4 Total],"&gt;"&amp;Table32[[#This Row],[Top 4 Total]]),
     ""
)</f>
        <v/>
      </c>
      <c r="K103" s="96" t="str">
        <f>IF(Table32[[#This Row],[Under 17?]]="Yes",
     1 + COUNTIFS(Table32[Under 17?],"Yes",Table32[Top 4 Total],"&gt;"&amp;Table32[[#This Row],[Top 4 Total]]),
     ""
)</f>
        <v/>
      </c>
      <c r="L103" s="96" t="str">
        <f>IF(Table32[[#This Row],[Under 19?]]="Yes",
     1 + COUNTIFS(Table32[Under 19?],"Yes",Table32[Top 4 Total],"&gt;"&amp;Table32[[#This Row],[Top 4 Total]]),
     ""
)</f>
        <v/>
      </c>
      <c r="M103" s="52" cm="1">
        <f t="array" ref="M103">SUM(LARGE((O103,Q103,S103,U103,W103,Y103,AA103,AC103,AE103,AG103,AI103),{1,2,3,4}))</f>
        <v>0</v>
      </c>
      <c r="N103" s="60" t="s">
        <v>110</v>
      </c>
      <c r="O103" s="59">
        <f>VLOOKUP(N103, $AN$23:$AO$27, 2, FALSE)</f>
        <v>0</v>
      </c>
      <c r="P103" s="65" t="s">
        <v>110</v>
      </c>
      <c r="Q103" s="59" t="str">
        <f>VLOOKUP(P103, $AK$23:$AL$43, 2, FALSE)</f>
        <v>0</v>
      </c>
      <c r="R103" s="65" t="s">
        <v>110</v>
      </c>
      <c r="S103" s="59" t="str">
        <f>VLOOKUP(R103, $AK$23:$AL$43, 2, FALSE)</f>
        <v>0</v>
      </c>
      <c r="T103" s="65" t="s">
        <v>110</v>
      </c>
      <c r="U103" s="59" t="str">
        <f>VLOOKUP(T103, $AQ$23:$AR$53, 2, FALSE)</f>
        <v>0</v>
      </c>
      <c r="V103" s="65" t="s">
        <v>110</v>
      </c>
      <c r="W103" s="59">
        <f>VLOOKUP(V103, $AN$23:$AO$27, 2, FALSE)</f>
        <v>0</v>
      </c>
      <c r="X103" s="65" t="s">
        <v>110</v>
      </c>
      <c r="Y103" s="59" t="str">
        <f>VLOOKUP(X103, $AQ$23:$AR$53, 2, FALSE)</f>
        <v>0</v>
      </c>
      <c r="Z103" s="65" t="s">
        <v>110</v>
      </c>
      <c r="AA103" s="59" t="str">
        <f>VLOOKUP(Z103, $AT$23:$AU$58, 2, FALSE)</f>
        <v>0</v>
      </c>
      <c r="AB103" s="44"/>
      <c r="AC103" s="43"/>
      <c r="AD103" s="65" t="s">
        <v>110</v>
      </c>
      <c r="AE103" s="59" t="str">
        <f>VLOOKUP(AD103, $AW$23:$AX$43, 2, FALSE)</f>
        <v>0</v>
      </c>
      <c r="AF103" s="65" t="s">
        <v>110</v>
      </c>
      <c r="AG103" s="59">
        <f>VLOOKUP(AF103, $AZ$23:$BA$27, 2, FALSE)</f>
        <v>0</v>
      </c>
      <c r="AH103" s="65" t="s">
        <v>110</v>
      </c>
      <c r="AI103" s="59">
        <f>VLOOKUP(AH103, $AZ$23:$BA$27, 2, FALSE)</f>
        <v>0</v>
      </c>
      <c r="AJ103" s="4"/>
      <c r="AK103" s="4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</row>
    <row r="104" spans="1:100" s="2" customFormat="1">
      <c r="A104" s="11">
        <v>101</v>
      </c>
      <c r="B104" s="69" t="str">
        <f>IF(OR(H104="",H104&gt;=19),"No","Yes")</f>
        <v>No</v>
      </c>
      <c r="C104" s="48" t="str">
        <f>IF(OR(H104="",H104&gt;=17),"No","Yes")</f>
        <v>No</v>
      </c>
      <c r="D104" s="48" t="str">
        <f>IF(OR(H104=13, H104=14), "Yes", "No")</f>
        <v>No</v>
      </c>
      <c r="E104" s="48" t="str">
        <f>IF(OR(H104="",H104&gt;=13),"No","Yes")</f>
        <v>No</v>
      </c>
      <c r="F104" s="54"/>
      <c r="G104" s="54"/>
      <c r="H104" s="54"/>
      <c r="I104" s="96" t="str">
        <f>IF(Table32[[#This Row],[Under 13?]]="Yes",
     1 + COUNTIFS(Table32[Under 13?],"Yes",Table32[Top 4 Total],"&gt;"&amp;Table32[[#This Row],[Top 4 Total]]),
     ""
)</f>
        <v/>
      </c>
      <c r="J104" s="96" t="str">
        <f>IF(Table32[[#This Row],[Under 15?]]="Yes",
     1 + COUNTIFS(Table32[Under 15?],"Yes",Table32[Top 4 Total],"&gt;"&amp;Table32[[#This Row],[Top 4 Total]]),
     ""
)</f>
        <v/>
      </c>
      <c r="K104" s="96" t="str">
        <f>IF(Table32[[#This Row],[Under 17?]]="Yes",
     1 + COUNTIFS(Table32[Under 17?],"Yes",Table32[Top 4 Total],"&gt;"&amp;Table32[[#This Row],[Top 4 Total]]),
     ""
)</f>
        <v/>
      </c>
      <c r="L104" s="96" t="str">
        <f>IF(Table32[[#This Row],[Under 19?]]="Yes",
     1 + COUNTIFS(Table32[Under 19?],"Yes",Table32[Top 4 Total],"&gt;"&amp;Table32[[#This Row],[Top 4 Total]]),
     ""
)</f>
        <v/>
      </c>
      <c r="M104" s="52" cm="1">
        <f t="array" ref="M104">SUM(LARGE((O104,Q104,S104,U104,W104,Y104,AA104,AC104,AE104,AG104,AI104),{1,2,3,4}))</f>
        <v>0</v>
      </c>
      <c r="N104" s="60" t="s">
        <v>110</v>
      </c>
      <c r="O104" s="59">
        <f>VLOOKUP(N104, $AN$23:$AO$27, 2, FALSE)</f>
        <v>0</v>
      </c>
      <c r="P104" s="65" t="s">
        <v>110</v>
      </c>
      <c r="Q104" s="59" t="str">
        <f>VLOOKUP(P104, $AK$23:$AL$43, 2, FALSE)</f>
        <v>0</v>
      </c>
      <c r="R104" s="65" t="s">
        <v>110</v>
      </c>
      <c r="S104" s="59" t="str">
        <f>VLOOKUP(R104, $AK$23:$AL$43, 2, FALSE)</f>
        <v>0</v>
      </c>
      <c r="T104" s="65" t="s">
        <v>110</v>
      </c>
      <c r="U104" s="59" t="str">
        <f>VLOOKUP(T104, $AQ$23:$AR$53, 2, FALSE)</f>
        <v>0</v>
      </c>
      <c r="V104" s="65" t="s">
        <v>110</v>
      </c>
      <c r="W104" s="59">
        <f>VLOOKUP(V104, $AN$23:$AO$27, 2, FALSE)</f>
        <v>0</v>
      </c>
      <c r="X104" s="65" t="s">
        <v>110</v>
      </c>
      <c r="Y104" s="59" t="str">
        <f>VLOOKUP(X104, $AQ$23:$AR$53, 2, FALSE)</f>
        <v>0</v>
      </c>
      <c r="Z104" s="65" t="s">
        <v>110</v>
      </c>
      <c r="AA104" s="59" t="str">
        <f>VLOOKUP(Z104, $AT$23:$AU$58, 2, FALSE)</f>
        <v>0</v>
      </c>
      <c r="AB104" s="44"/>
      <c r="AC104" s="43"/>
      <c r="AD104" s="65" t="s">
        <v>110</v>
      </c>
      <c r="AE104" s="59" t="str">
        <f>VLOOKUP(AD104, $AW$23:$AX$43, 2, FALSE)</f>
        <v>0</v>
      </c>
      <c r="AF104" s="65" t="s">
        <v>110</v>
      </c>
      <c r="AG104" s="59">
        <f>VLOOKUP(AF104, $AZ$23:$BA$27, 2, FALSE)</f>
        <v>0</v>
      </c>
      <c r="AH104" s="65" t="s">
        <v>110</v>
      </c>
      <c r="AI104" s="59">
        <f>VLOOKUP(AH104, $AZ$23:$BA$27, 2, FALSE)</f>
        <v>0</v>
      </c>
      <c r="AJ104" s="4"/>
      <c r="AK104" s="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</row>
    <row r="105" spans="1:100" s="2" customFormat="1">
      <c r="A105" s="11">
        <v>102</v>
      </c>
      <c r="B105" s="69" t="str">
        <f>IF(OR(H105="",H105&gt;=19),"No","Yes")</f>
        <v>No</v>
      </c>
      <c r="C105" s="48" t="str">
        <f>IF(OR(H105="",H105&gt;=17),"No","Yes")</f>
        <v>No</v>
      </c>
      <c r="D105" s="48" t="str">
        <f>IF(OR(H105=13, H105=14), "Yes", "No")</f>
        <v>No</v>
      </c>
      <c r="E105" s="48" t="str">
        <f>IF(OR(H105="",H105&gt;=13),"No","Yes")</f>
        <v>No</v>
      </c>
      <c r="F105" s="54"/>
      <c r="G105" s="54"/>
      <c r="H105" s="54"/>
      <c r="I105" s="96" t="str">
        <f>IF(Table32[[#This Row],[Under 13?]]="Yes",
     1 + COUNTIFS(Table32[Under 13?],"Yes",Table32[Top 4 Total],"&gt;"&amp;Table32[[#This Row],[Top 4 Total]]),
     ""
)</f>
        <v/>
      </c>
      <c r="J105" s="96" t="str">
        <f>IF(Table32[[#This Row],[Under 15?]]="Yes",
     1 + COUNTIFS(Table32[Under 15?],"Yes",Table32[Top 4 Total],"&gt;"&amp;Table32[[#This Row],[Top 4 Total]]),
     ""
)</f>
        <v/>
      </c>
      <c r="K105" s="96" t="str">
        <f>IF(Table32[[#This Row],[Under 17?]]="Yes",
     1 + COUNTIFS(Table32[Under 17?],"Yes",Table32[Top 4 Total],"&gt;"&amp;Table32[[#This Row],[Top 4 Total]]),
     ""
)</f>
        <v/>
      </c>
      <c r="L105" s="96" t="str">
        <f>IF(Table32[[#This Row],[Under 19?]]="Yes",
     1 + COUNTIFS(Table32[Under 19?],"Yes",Table32[Top 4 Total],"&gt;"&amp;Table32[[#This Row],[Top 4 Total]]),
     ""
)</f>
        <v/>
      </c>
      <c r="M105" s="52" cm="1">
        <f t="array" ref="M105">SUM(LARGE((O105,Q105,S105,U105,W105,Y105,AA105,AC105,AE105,AG105,AI105),{1,2,3,4}))</f>
        <v>0</v>
      </c>
      <c r="N105" s="60" t="s">
        <v>110</v>
      </c>
      <c r="O105" s="59">
        <f>VLOOKUP(N105, $AN$23:$AO$27, 2, FALSE)</f>
        <v>0</v>
      </c>
      <c r="P105" s="65" t="s">
        <v>110</v>
      </c>
      <c r="Q105" s="59" t="str">
        <f>VLOOKUP(P105, $AK$23:$AL$43, 2, FALSE)</f>
        <v>0</v>
      </c>
      <c r="R105" s="65" t="s">
        <v>110</v>
      </c>
      <c r="S105" s="59" t="str">
        <f>VLOOKUP(R105, $AK$23:$AL$43, 2, FALSE)</f>
        <v>0</v>
      </c>
      <c r="T105" s="65" t="s">
        <v>110</v>
      </c>
      <c r="U105" s="59" t="str">
        <f>VLOOKUP(T105, $AQ$23:$AR$53, 2, FALSE)</f>
        <v>0</v>
      </c>
      <c r="V105" s="65" t="s">
        <v>110</v>
      </c>
      <c r="W105" s="59">
        <f>VLOOKUP(V105, $AN$23:$AO$27, 2, FALSE)</f>
        <v>0</v>
      </c>
      <c r="X105" s="65" t="s">
        <v>110</v>
      </c>
      <c r="Y105" s="59" t="str">
        <f>VLOOKUP(X105, $AQ$23:$AR$53, 2, FALSE)</f>
        <v>0</v>
      </c>
      <c r="Z105" s="65" t="s">
        <v>110</v>
      </c>
      <c r="AA105" s="59" t="str">
        <f>VLOOKUP(Z105, $AT$23:$AU$58, 2, FALSE)</f>
        <v>0</v>
      </c>
      <c r="AB105" s="44"/>
      <c r="AC105" s="43"/>
      <c r="AD105" s="65" t="s">
        <v>110</v>
      </c>
      <c r="AE105" s="59" t="str">
        <f>VLOOKUP(AD105, $AW$23:$AX$43, 2, FALSE)</f>
        <v>0</v>
      </c>
      <c r="AF105" s="65" t="s">
        <v>110</v>
      </c>
      <c r="AG105" s="59">
        <f>VLOOKUP(AF105, $AZ$23:$BA$27, 2, FALSE)</f>
        <v>0</v>
      </c>
      <c r="AH105" s="65" t="s">
        <v>110</v>
      </c>
      <c r="AI105" s="59">
        <f>VLOOKUP(AH105, $AZ$23:$BA$27, 2, FALSE)</f>
        <v>0</v>
      </c>
      <c r="AJ105" s="4"/>
      <c r="AK105" s="4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</row>
    <row r="106" spans="1:100" s="2" customFormat="1">
      <c r="A106" s="11">
        <v>103</v>
      </c>
      <c r="B106" s="69" t="str">
        <f>IF(OR(H106="",H106&gt;=19),"No","Yes")</f>
        <v>No</v>
      </c>
      <c r="C106" s="48" t="str">
        <f>IF(OR(H106="",H106&gt;=17),"No","Yes")</f>
        <v>No</v>
      </c>
      <c r="D106" s="48" t="str">
        <f>IF(OR(H106=13, H106=14), "Yes", "No")</f>
        <v>No</v>
      </c>
      <c r="E106" s="48" t="str">
        <f>IF(OR(H106="",H106&gt;=13),"No","Yes")</f>
        <v>No</v>
      </c>
      <c r="F106" s="54"/>
      <c r="G106" s="54"/>
      <c r="H106" s="54"/>
      <c r="I106" s="96" t="str">
        <f>IF(Table32[[#This Row],[Under 13?]]="Yes",
     1 + COUNTIFS(Table32[Under 13?],"Yes",Table32[Top 4 Total],"&gt;"&amp;Table32[[#This Row],[Top 4 Total]]),
     ""
)</f>
        <v/>
      </c>
      <c r="J106" s="96" t="str">
        <f>IF(Table32[[#This Row],[Under 15?]]="Yes",
     1 + COUNTIFS(Table32[Under 15?],"Yes",Table32[Top 4 Total],"&gt;"&amp;Table32[[#This Row],[Top 4 Total]]),
     ""
)</f>
        <v/>
      </c>
      <c r="K106" s="96" t="str">
        <f>IF(Table32[[#This Row],[Under 17?]]="Yes",
     1 + COUNTIFS(Table32[Under 17?],"Yes",Table32[Top 4 Total],"&gt;"&amp;Table32[[#This Row],[Top 4 Total]]),
     ""
)</f>
        <v/>
      </c>
      <c r="L106" s="96" t="str">
        <f>IF(Table32[[#This Row],[Under 19?]]="Yes",
     1 + COUNTIFS(Table32[Under 19?],"Yes",Table32[Top 4 Total],"&gt;"&amp;Table32[[#This Row],[Top 4 Total]]),
     ""
)</f>
        <v/>
      </c>
      <c r="M106" s="52" cm="1">
        <f t="array" ref="M106">SUM(LARGE((O106,Q106,S106,U106,W106,Y106,AA106,AC106,AE106,AG106,AI106),{1,2,3,4}))</f>
        <v>0</v>
      </c>
      <c r="N106" s="60" t="s">
        <v>110</v>
      </c>
      <c r="O106" s="59">
        <f>VLOOKUP(N106, $AN$23:$AO$27, 2, FALSE)</f>
        <v>0</v>
      </c>
      <c r="P106" s="65" t="s">
        <v>110</v>
      </c>
      <c r="Q106" s="59" t="str">
        <f>VLOOKUP(P106, $AK$23:$AL$43, 2, FALSE)</f>
        <v>0</v>
      </c>
      <c r="R106" s="65" t="s">
        <v>110</v>
      </c>
      <c r="S106" s="59" t="str">
        <f>VLOOKUP(R106, $AK$23:$AL$43, 2, FALSE)</f>
        <v>0</v>
      </c>
      <c r="T106" s="65" t="s">
        <v>110</v>
      </c>
      <c r="U106" s="59" t="str">
        <f>VLOOKUP(T106, $AQ$23:$AR$53, 2, FALSE)</f>
        <v>0</v>
      </c>
      <c r="V106" s="65" t="s">
        <v>110</v>
      </c>
      <c r="W106" s="59">
        <f>VLOOKUP(V106, $AN$23:$AO$27, 2, FALSE)</f>
        <v>0</v>
      </c>
      <c r="X106" s="65" t="s">
        <v>110</v>
      </c>
      <c r="Y106" s="59" t="str">
        <f>VLOOKUP(X106, $AQ$23:$AR$53, 2, FALSE)</f>
        <v>0</v>
      </c>
      <c r="Z106" s="65" t="s">
        <v>110</v>
      </c>
      <c r="AA106" s="59" t="str">
        <f>VLOOKUP(Z106, $AT$23:$AU$58, 2, FALSE)</f>
        <v>0</v>
      </c>
      <c r="AB106" s="44"/>
      <c r="AC106" s="43"/>
      <c r="AD106" s="65" t="s">
        <v>110</v>
      </c>
      <c r="AE106" s="59" t="str">
        <f>VLOOKUP(AD106, $AW$23:$AX$43, 2, FALSE)</f>
        <v>0</v>
      </c>
      <c r="AF106" s="65" t="s">
        <v>110</v>
      </c>
      <c r="AG106" s="59">
        <f>VLOOKUP(AF106, $AZ$23:$BA$27, 2, FALSE)</f>
        <v>0</v>
      </c>
      <c r="AH106" s="65" t="s">
        <v>110</v>
      </c>
      <c r="AI106" s="59">
        <f>VLOOKUP(AH106, $AZ$23:$BA$27, 2, FALSE)</f>
        <v>0</v>
      </c>
      <c r="AJ106" s="4"/>
      <c r="AK106" s="4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</row>
    <row r="107" spans="1:100" s="2" customFormat="1">
      <c r="A107" s="11"/>
      <c r="B107" s="69" t="str">
        <f>IF(OR(H107="",H107&gt;=19),"No","Yes")</f>
        <v>No</v>
      </c>
      <c r="C107" s="48" t="str">
        <f>IF(OR(H107="",H107&gt;=17),"No","Yes")</f>
        <v>No</v>
      </c>
      <c r="D107" s="48" t="str">
        <f>IF(OR(H107=13, H107=14), "Yes", "No")</f>
        <v>No</v>
      </c>
      <c r="E107" s="48" t="str">
        <f>IF(OR(H107="",H107&gt;=13),"No","Yes")</f>
        <v>No</v>
      </c>
      <c r="F107" s="54"/>
      <c r="G107" s="54"/>
      <c r="H107" s="54"/>
      <c r="I107" s="96" t="str">
        <f>IF(Table32[[#This Row],[Under 13?]]="Yes",
     1 + COUNTIFS(Table32[Under 13?],"Yes",Table32[Top 4 Total],"&gt;"&amp;Table32[[#This Row],[Top 4 Total]]),
     ""
)</f>
        <v/>
      </c>
      <c r="J107" s="96" t="str">
        <f>IF(Table32[[#This Row],[Under 15?]]="Yes",
     1 + COUNTIFS(Table32[Under 15?],"Yes",Table32[Top 4 Total],"&gt;"&amp;Table32[[#This Row],[Top 4 Total]]),
     ""
)</f>
        <v/>
      </c>
      <c r="K107" s="96" t="str">
        <f>IF(Table32[[#This Row],[Under 17?]]="Yes",
     1 + COUNTIFS(Table32[Under 17?],"Yes",Table32[Top 4 Total],"&gt;"&amp;Table32[[#This Row],[Top 4 Total]]),
     ""
)</f>
        <v/>
      </c>
      <c r="L107" s="96" t="str">
        <f>IF(Table32[[#This Row],[Under 19?]]="Yes",
     1 + COUNTIFS(Table32[Under 19?],"Yes",Table32[Top 4 Total],"&gt;"&amp;Table32[[#This Row],[Top 4 Total]]),
     ""
)</f>
        <v/>
      </c>
      <c r="M107" s="52" cm="1">
        <f t="array" ref="M107">SUM(LARGE((O107,Q107,S107,U107,W107,Y107,AA107,AC107,AE107,AG107,AI107),{1,2,3,4}))</f>
        <v>0</v>
      </c>
      <c r="N107" s="60" t="s">
        <v>110</v>
      </c>
      <c r="O107" s="59">
        <f>VLOOKUP(N107, $AN$23:$AO$27, 2, FALSE)</f>
        <v>0</v>
      </c>
      <c r="P107" s="65" t="s">
        <v>110</v>
      </c>
      <c r="Q107" s="59" t="str">
        <f>VLOOKUP(P107, $AK$23:$AL$43, 2, FALSE)</f>
        <v>0</v>
      </c>
      <c r="R107" s="65" t="s">
        <v>110</v>
      </c>
      <c r="S107" s="59" t="str">
        <f>VLOOKUP(R107, $AK$23:$AL$43, 2, FALSE)</f>
        <v>0</v>
      </c>
      <c r="T107" s="65" t="s">
        <v>110</v>
      </c>
      <c r="U107" s="59" t="str">
        <f>VLOOKUP(T107, $AQ$23:$AR$53, 2, FALSE)</f>
        <v>0</v>
      </c>
      <c r="V107" s="65" t="s">
        <v>110</v>
      </c>
      <c r="W107" s="59">
        <f>VLOOKUP(V107, $AN$23:$AO$27, 2, FALSE)</f>
        <v>0</v>
      </c>
      <c r="X107" s="65" t="s">
        <v>110</v>
      </c>
      <c r="Y107" s="59" t="str">
        <f>VLOOKUP(X107, $AQ$23:$AR$53, 2, FALSE)</f>
        <v>0</v>
      </c>
      <c r="Z107" s="65" t="s">
        <v>110</v>
      </c>
      <c r="AA107" s="59" t="str">
        <f>VLOOKUP(Z107, $AT$23:$AU$58, 2, FALSE)</f>
        <v>0</v>
      </c>
      <c r="AB107" s="44"/>
      <c r="AC107" s="43"/>
      <c r="AD107" s="65" t="s">
        <v>110</v>
      </c>
      <c r="AE107" s="59" t="str">
        <f>VLOOKUP(AD107, $AW$23:$AX$43, 2, FALSE)</f>
        <v>0</v>
      </c>
      <c r="AF107" s="65" t="s">
        <v>110</v>
      </c>
      <c r="AG107" s="59">
        <f>VLOOKUP(AF107, $AZ$23:$BA$27, 2, FALSE)</f>
        <v>0</v>
      </c>
      <c r="AH107" s="65" t="s">
        <v>110</v>
      </c>
      <c r="AI107" s="59">
        <f>VLOOKUP(AH107, $AZ$23:$BA$27, 2, FALSE)</f>
        <v>0</v>
      </c>
      <c r="AJ107" s="4"/>
      <c r="AK107" s="4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</row>
    <row r="108" spans="1:100" s="2" customFormat="1">
      <c r="A108" s="11"/>
      <c r="B108" s="70" t="str">
        <f>IF(OR(H108="",H108&gt;=19),"No","Yes")</f>
        <v>No</v>
      </c>
      <c r="C108" s="56" t="str">
        <f>IF(OR(H108="",H108&gt;=17),"No","Yes")</f>
        <v>No</v>
      </c>
      <c r="D108" s="48" t="str">
        <f>IF(OR(H108=13, H108=14), "Yes", "No")</f>
        <v>No</v>
      </c>
      <c r="E108" s="56" t="str">
        <f>IF(OR(H108="",H108&gt;=13),"No","Yes")</f>
        <v>No</v>
      </c>
      <c r="F108" s="57"/>
      <c r="G108" s="57"/>
      <c r="H108" s="57"/>
      <c r="I108" s="97" t="str">
        <f>IF(Table32[[#This Row],[Under 13?]]="Yes",
     1 + COUNTIFS(Table32[Under 13?],"Yes",Table32[Top 4 Total],"&gt;"&amp;Table32[[#This Row],[Top 4 Total]]),
     ""
)</f>
        <v/>
      </c>
      <c r="J108" s="97" t="str">
        <f>IF(Table32[[#This Row],[Under 15?]]="Yes",
     1 + COUNTIFS(Table32[Under 15?],"Yes",Table32[Top 4 Total],"&gt;"&amp;Table32[[#This Row],[Top 4 Total]]),
     ""
)</f>
        <v/>
      </c>
      <c r="K108" s="97" t="str">
        <f>IF(Table32[[#This Row],[Under 17?]]="Yes",
     1 + COUNTIFS(Table32[Under 17?],"Yes",Table32[Top 4 Total],"&gt;"&amp;Table32[[#This Row],[Top 4 Total]]),
     ""
)</f>
        <v/>
      </c>
      <c r="L108" s="97" t="str">
        <f>IF(Table32[[#This Row],[Under 19?]]="Yes",
     1 + COUNTIFS(Table32[Under 19?],"Yes",Table32[Top 4 Total],"&gt;"&amp;Table32[[#This Row],[Top 4 Total]]),
     ""
)</f>
        <v/>
      </c>
      <c r="M108" s="58" cm="1">
        <f t="array" ref="M108">SUM(LARGE((O108,Q108,S108,U108,W108,Y108,AA108,AC108,AE108,AG108,AI108),{1,2,3,4}))</f>
        <v>0</v>
      </c>
      <c r="N108" s="60" t="s">
        <v>110</v>
      </c>
      <c r="O108" s="59">
        <f>VLOOKUP(N108, $AN$23:$AO$27, 2, FALSE)</f>
        <v>0</v>
      </c>
      <c r="P108" s="65" t="s">
        <v>110</v>
      </c>
      <c r="Q108" s="59" t="str">
        <f>VLOOKUP(P108, $AK$23:$AL$43, 2, FALSE)</f>
        <v>0</v>
      </c>
      <c r="R108" s="65" t="s">
        <v>110</v>
      </c>
      <c r="S108" s="59" t="str">
        <f>VLOOKUP(R108, $AK$23:$AL$43, 2, FALSE)</f>
        <v>0</v>
      </c>
      <c r="T108" s="65" t="s">
        <v>110</v>
      </c>
      <c r="U108" s="59" t="str">
        <f>VLOOKUP(T108, $AQ$23:$AR$53, 2, FALSE)</f>
        <v>0</v>
      </c>
      <c r="V108" s="65" t="s">
        <v>110</v>
      </c>
      <c r="W108" s="59">
        <f>VLOOKUP(V108, $AN$23:$AO$27, 2, FALSE)</f>
        <v>0</v>
      </c>
      <c r="X108" s="65" t="s">
        <v>110</v>
      </c>
      <c r="Y108" s="59" t="str">
        <f>VLOOKUP(X108, $AQ$23:$AR$53, 2, FALSE)</f>
        <v>0</v>
      </c>
      <c r="Z108" s="65" t="s">
        <v>110</v>
      </c>
      <c r="AA108" s="59" t="str">
        <f>VLOOKUP(Z108, $AT$23:$AU$58, 2, FALSE)</f>
        <v>0</v>
      </c>
      <c r="AB108" s="47"/>
      <c r="AC108" s="46"/>
      <c r="AD108" s="65" t="s">
        <v>110</v>
      </c>
      <c r="AE108" s="59" t="str">
        <f>VLOOKUP(AD108, $AW$23:$AX$43, 2, FALSE)</f>
        <v>0</v>
      </c>
      <c r="AF108" s="65" t="s">
        <v>110</v>
      </c>
      <c r="AG108" s="59">
        <f>VLOOKUP(AF108, $AZ$23:$BA$27, 2, FALSE)</f>
        <v>0</v>
      </c>
      <c r="AH108" s="65" t="s">
        <v>110</v>
      </c>
      <c r="AI108" s="59">
        <f>VLOOKUP(AH108, $AZ$23:$BA$27, 2, FALSE)</f>
        <v>0</v>
      </c>
      <c r="AJ108" s="4"/>
      <c r="AK108" s="4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</row>
    <row r="109" spans="1:100" s="2" customFormat="1">
      <c r="A109" s="11"/>
      <c r="B109" s="66"/>
      <c r="C109" s="11"/>
      <c r="D109" s="11"/>
      <c r="E109" s="11"/>
      <c r="F109" s="3"/>
      <c r="G109" s="3"/>
      <c r="H109" s="3"/>
      <c r="I109" s="3"/>
      <c r="J109" s="3"/>
      <c r="K109" s="3"/>
      <c r="L109" s="3"/>
      <c r="M109" s="34"/>
      <c r="N109" s="31"/>
      <c r="O109" s="27"/>
      <c r="P109" s="6"/>
      <c r="Q109" s="27" t="str">
        <f t="shared" ref="Q109:Q116" si="0">IF(P109=1, 1000, IF(P109=2, 800, IF(OR(P109=3, P109=4), 600, IF(OR(P109=5, P109=6, P109=7, P109=8), 400, ""))))</f>
        <v/>
      </c>
      <c r="R109" s="6"/>
      <c r="S109" s="27" t="str">
        <f t="shared" ref="S109:S120" si="1">IF(R109=1, 1000, IF(R109=2, 800, IF(OR(R109=3, R109=4), 600, IF(OR(R109=5, R109=6, R109=7, R109=8), 400, ""))))</f>
        <v/>
      </c>
      <c r="T109" s="6"/>
      <c r="U109" s="27"/>
      <c r="V109" s="6"/>
      <c r="W109" s="27"/>
      <c r="X109" s="6"/>
      <c r="Y109" s="27"/>
      <c r="Z109" s="6"/>
      <c r="AA109" s="27"/>
      <c r="AB109" s="6"/>
      <c r="AC109" s="27"/>
      <c r="AD109" s="6"/>
      <c r="AE109" s="27"/>
      <c r="AF109" s="6"/>
      <c r="AG109" s="27"/>
      <c r="AH109" s="6"/>
      <c r="AI109" s="27"/>
      <c r="AJ109" s="6"/>
      <c r="AK109" s="4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</row>
    <row r="110" spans="1:100" s="2" customFormat="1">
      <c r="A110" s="11"/>
      <c r="B110" s="66"/>
      <c r="C110" s="11"/>
      <c r="D110" s="11"/>
      <c r="E110" s="11"/>
      <c r="F110" s="3"/>
      <c r="G110" s="3"/>
      <c r="H110" s="3"/>
      <c r="I110" s="3"/>
      <c r="J110" s="3"/>
      <c r="K110" s="3"/>
      <c r="L110" s="3"/>
      <c r="M110" s="34"/>
      <c r="N110" s="31"/>
      <c r="O110" s="27"/>
      <c r="P110" s="6"/>
      <c r="Q110" s="27" t="str">
        <f t="shared" si="0"/>
        <v/>
      </c>
      <c r="R110" s="6"/>
      <c r="S110" s="27" t="str">
        <f t="shared" si="1"/>
        <v/>
      </c>
      <c r="T110" s="6"/>
      <c r="U110" s="27"/>
      <c r="V110" s="6"/>
      <c r="W110" s="27"/>
      <c r="X110" s="6"/>
      <c r="Y110" s="27"/>
      <c r="Z110" s="6"/>
      <c r="AA110" s="27"/>
      <c r="AB110" s="6"/>
      <c r="AC110" s="27"/>
      <c r="AD110" s="6"/>
      <c r="AE110" s="27"/>
      <c r="AF110" s="6"/>
      <c r="AG110" s="27"/>
      <c r="AH110" s="6"/>
      <c r="AI110" s="27"/>
      <c r="AJ110" s="6"/>
      <c r="AK110" s="4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</row>
    <row r="111" spans="1:100" s="2" customFormat="1">
      <c r="A111" s="11"/>
      <c r="B111" s="66"/>
      <c r="C111" s="11"/>
      <c r="D111" s="11"/>
      <c r="E111" s="11"/>
      <c r="F111" s="3"/>
      <c r="G111" s="3"/>
      <c r="H111" s="3"/>
      <c r="I111" s="3"/>
      <c r="J111" s="3"/>
      <c r="K111" s="3"/>
      <c r="L111" s="3"/>
      <c r="M111" s="34"/>
      <c r="N111" s="31"/>
      <c r="O111" s="27"/>
      <c r="P111" s="6"/>
      <c r="Q111" s="27" t="str">
        <f t="shared" si="0"/>
        <v/>
      </c>
      <c r="R111" s="6"/>
      <c r="S111" s="27" t="str">
        <f t="shared" si="1"/>
        <v/>
      </c>
      <c r="T111" s="6"/>
      <c r="U111" s="27"/>
      <c r="V111" s="6"/>
      <c r="W111" s="27"/>
      <c r="X111" s="6"/>
      <c r="Y111" s="27"/>
      <c r="Z111" s="6"/>
      <c r="AA111" s="27"/>
      <c r="AB111" s="6"/>
      <c r="AC111" s="27"/>
      <c r="AD111" s="6"/>
      <c r="AE111" s="27"/>
      <c r="AF111" s="6"/>
      <c r="AG111" s="27"/>
      <c r="AH111" s="6"/>
      <c r="AI111" s="27"/>
      <c r="AJ111" s="6"/>
      <c r="AK111" s="4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</row>
    <row r="112" spans="1:100" s="2" customFormat="1">
      <c r="A112" s="11"/>
      <c r="B112" s="66"/>
      <c r="C112" s="11"/>
      <c r="D112" s="11"/>
      <c r="E112" s="11"/>
      <c r="F112" s="3"/>
      <c r="G112" s="3"/>
      <c r="H112" s="3"/>
      <c r="I112" s="3"/>
      <c r="J112" s="3"/>
      <c r="K112" s="3"/>
      <c r="L112" s="3"/>
      <c r="M112" s="34"/>
      <c r="N112" s="31"/>
      <c r="O112" s="27"/>
      <c r="P112" s="6"/>
      <c r="Q112" s="27" t="str">
        <f t="shared" si="0"/>
        <v/>
      </c>
      <c r="R112" s="6"/>
      <c r="S112" s="27" t="str">
        <f t="shared" si="1"/>
        <v/>
      </c>
      <c r="T112" s="6"/>
      <c r="U112" s="27"/>
      <c r="V112" s="6"/>
      <c r="W112" s="27"/>
      <c r="X112" s="6"/>
      <c r="Y112" s="27"/>
      <c r="Z112" s="6"/>
      <c r="AA112" s="27"/>
      <c r="AB112" s="6"/>
      <c r="AC112" s="27"/>
      <c r="AD112" s="6"/>
      <c r="AE112" s="27"/>
      <c r="AF112" s="6"/>
      <c r="AG112" s="27"/>
      <c r="AH112" s="6"/>
      <c r="AI112" s="27"/>
      <c r="AJ112" s="6"/>
      <c r="AK112" s="4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</row>
    <row r="113" spans="1:100" s="2" customFormat="1">
      <c r="A113" s="11"/>
      <c r="B113" s="66"/>
      <c r="C113" s="11"/>
      <c r="D113" s="11"/>
      <c r="E113" s="11"/>
      <c r="F113" s="3"/>
      <c r="G113" s="3"/>
      <c r="H113" s="3"/>
      <c r="I113" s="3"/>
      <c r="J113" s="3"/>
      <c r="K113" s="3"/>
      <c r="L113" s="3"/>
      <c r="M113" s="34"/>
      <c r="N113" s="31"/>
      <c r="O113" s="27"/>
      <c r="P113" s="6"/>
      <c r="Q113" s="27" t="str">
        <f t="shared" si="0"/>
        <v/>
      </c>
      <c r="R113" s="6"/>
      <c r="S113" s="27" t="str">
        <f t="shared" si="1"/>
        <v/>
      </c>
      <c r="T113" s="6"/>
      <c r="U113" s="27"/>
      <c r="V113" s="6"/>
      <c r="W113" s="27"/>
      <c r="X113" s="6"/>
      <c r="Y113" s="27"/>
      <c r="Z113" s="6"/>
      <c r="AA113" s="27"/>
      <c r="AB113" s="6"/>
      <c r="AC113" s="27"/>
      <c r="AD113" s="6"/>
      <c r="AE113" s="27"/>
      <c r="AF113" s="6"/>
      <c r="AG113" s="27"/>
      <c r="AH113" s="6"/>
      <c r="AI113" s="27"/>
      <c r="AJ113" s="6"/>
      <c r="AK113" s="4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</row>
    <row r="114" spans="1:100" s="2" customFormat="1">
      <c r="A114" s="11"/>
      <c r="B114" s="66"/>
      <c r="C114" s="11"/>
      <c r="D114" s="11"/>
      <c r="E114" s="11"/>
      <c r="F114" s="3"/>
      <c r="G114" s="3"/>
      <c r="H114" s="3"/>
      <c r="I114" s="3"/>
      <c r="J114" s="3"/>
      <c r="K114" s="3"/>
      <c r="L114" s="3"/>
      <c r="M114" s="34"/>
      <c r="N114" s="31"/>
      <c r="O114" s="27"/>
      <c r="P114" s="6"/>
      <c r="Q114" s="27" t="str">
        <f t="shared" si="0"/>
        <v/>
      </c>
      <c r="R114" s="6"/>
      <c r="S114" s="27" t="str">
        <f t="shared" si="1"/>
        <v/>
      </c>
      <c r="T114" s="6"/>
      <c r="U114" s="27"/>
      <c r="V114" s="6"/>
      <c r="W114" s="27"/>
      <c r="X114" s="6"/>
      <c r="Y114" s="27"/>
      <c r="Z114" s="6"/>
      <c r="AA114" s="27"/>
      <c r="AB114" s="6"/>
      <c r="AC114" s="27"/>
      <c r="AD114" s="6"/>
      <c r="AE114" s="27"/>
      <c r="AF114" s="6"/>
      <c r="AG114" s="27"/>
      <c r="AH114" s="6"/>
      <c r="AI114" s="27"/>
      <c r="AJ114" s="6"/>
      <c r="AK114" s="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</row>
    <row r="115" spans="1:100" s="2" customFormat="1">
      <c r="A115" s="11"/>
      <c r="B115" s="66"/>
      <c r="C115" s="11"/>
      <c r="D115" s="11"/>
      <c r="E115" s="11"/>
      <c r="F115" s="3"/>
      <c r="G115" s="3"/>
      <c r="H115" s="3"/>
      <c r="I115" s="3"/>
      <c r="J115" s="3"/>
      <c r="K115" s="3"/>
      <c r="L115" s="3"/>
      <c r="M115" s="34"/>
      <c r="N115" s="31"/>
      <c r="O115" s="27"/>
      <c r="P115" s="6"/>
      <c r="Q115" s="27" t="str">
        <f t="shared" si="0"/>
        <v/>
      </c>
      <c r="R115" s="6"/>
      <c r="S115" s="27" t="str">
        <f t="shared" si="1"/>
        <v/>
      </c>
      <c r="T115" s="6"/>
      <c r="U115" s="27"/>
      <c r="V115" s="6"/>
      <c r="W115" s="27"/>
      <c r="X115" s="6"/>
      <c r="Y115" s="27"/>
      <c r="Z115" s="6"/>
      <c r="AA115" s="27"/>
      <c r="AB115" s="6"/>
      <c r="AC115" s="27"/>
      <c r="AD115" s="6"/>
      <c r="AE115" s="27"/>
      <c r="AF115" s="6"/>
      <c r="AG115" s="27"/>
      <c r="AH115" s="6"/>
      <c r="AI115" s="27"/>
      <c r="AJ115" s="6"/>
      <c r="AK115" s="4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</row>
    <row r="116" spans="1:100" s="2" customFormat="1">
      <c r="A116" s="11"/>
      <c r="B116" s="66"/>
      <c r="C116" s="11"/>
      <c r="D116" s="11"/>
      <c r="E116" s="11"/>
      <c r="F116" s="3"/>
      <c r="G116" s="3"/>
      <c r="H116" s="3"/>
      <c r="I116" s="3"/>
      <c r="J116" s="3"/>
      <c r="K116" s="3"/>
      <c r="L116" s="3"/>
      <c r="M116" s="34"/>
      <c r="N116" s="31"/>
      <c r="O116" s="27"/>
      <c r="P116" s="6"/>
      <c r="Q116" s="27" t="str">
        <f t="shared" si="0"/>
        <v/>
      </c>
      <c r="R116" s="6"/>
      <c r="S116" s="27" t="str">
        <f t="shared" si="1"/>
        <v/>
      </c>
      <c r="T116" s="6"/>
      <c r="U116" s="27"/>
      <c r="V116" s="6"/>
      <c r="W116" s="27"/>
      <c r="X116" s="6"/>
      <c r="Y116" s="27"/>
      <c r="Z116" s="6"/>
      <c r="AA116" s="27"/>
      <c r="AB116" s="6"/>
      <c r="AC116" s="27"/>
      <c r="AD116" s="6"/>
      <c r="AE116" s="27"/>
      <c r="AF116" s="6"/>
      <c r="AG116" s="27"/>
      <c r="AH116" s="6"/>
      <c r="AI116" s="27"/>
      <c r="AJ116" s="7"/>
      <c r="AK116" s="4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</row>
    <row r="117" spans="1:100" s="2" customFormat="1">
      <c r="A117" s="11"/>
      <c r="B117" s="66"/>
      <c r="C117" s="11"/>
      <c r="D117" s="11"/>
      <c r="E117" s="11"/>
      <c r="F117" s="3"/>
      <c r="G117" s="3"/>
      <c r="H117" s="3"/>
      <c r="I117" s="3"/>
      <c r="J117" s="3"/>
      <c r="K117" s="3"/>
      <c r="L117" s="3"/>
      <c r="M117" s="34"/>
      <c r="N117" s="31"/>
      <c r="O117" s="27"/>
      <c r="P117" s="6"/>
      <c r="Q117" s="27"/>
      <c r="R117" s="6"/>
      <c r="S117" s="27" t="str">
        <f t="shared" si="1"/>
        <v/>
      </c>
      <c r="T117" s="6"/>
      <c r="U117" s="27"/>
      <c r="V117" s="6"/>
      <c r="W117" s="27"/>
      <c r="X117" s="6"/>
      <c r="Y117" s="27"/>
      <c r="Z117" s="6"/>
      <c r="AA117" s="27"/>
      <c r="AB117" s="6"/>
      <c r="AC117" s="27"/>
      <c r="AD117" s="6"/>
      <c r="AE117" s="27"/>
      <c r="AF117" s="6"/>
      <c r="AG117" s="27"/>
      <c r="AH117" s="6"/>
      <c r="AI117" s="27"/>
      <c r="AJ117" s="7"/>
      <c r="AK117" s="4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</row>
    <row r="118" spans="1:100" s="2" customFormat="1">
      <c r="A118" s="11"/>
      <c r="B118" s="66"/>
      <c r="C118" s="11"/>
      <c r="D118" s="11"/>
      <c r="E118" s="11"/>
      <c r="F118" s="3"/>
      <c r="G118" s="3"/>
      <c r="H118" s="3"/>
      <c r="I118" s="3"/>
      <c r="J118" s="3"/>
      <c r="K118" s="3"/>
      <c r="L118" s="3"/>
      <c r="M118" s="34"/>
      <c r="N118" s="32"/>
      <c r="O118" s="28"/>
      <c r="P118" s="7"/>
      <c r="Q118" s="28"/>
      <c r="R118" s="7"/>
      <c r="S118" s="28" t="str">
        <f t="shared" si="1"/>
        <v/>
      </c>
      <c r="T118" s="7"/>
      <c r="U118" s="28"/>
      <c r="V118" s="7"/>
      <c r="W118" s="28"/>
      <c r="X118" s="7"/>
      <c r="Y118" s="28"/>
      <c r="Z118" s="7"/>
      <c r="AA118" s="28"/>
      <c r="AB118" s="7"/>
      <c r="AC118" s="28"/>
      <c r="AD118" s="7"/>
      <c r="AE118" s="28"/>
      <c r="AF118" s="7"/>
      <c r="AG118" s="28"/>
      <c r="AH118" s="7"/>
      <c r="AI118" s="28"/>
      <c r="AJ118" s="7"/>
      <c r="AK118" s="4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</row>
    <row r="119" spans="1:100">
      <c r="A119" s="11"/>
      <c r="B119" s="66"/>
      <c r="C119" s="11"/>
      <c r="D119" s="11"/>
      <c r="E119" s="11"/>
      <c r="F119" s="3"/>
      <c r="G119" s="3"/>
      <c r="H119" s="3"/>
      <c r="I119" s="3"/>
      <c r="J119" s="3"/>
      <c r="K119" s="3"/>
      <c r="L119" s="3"/>
      <c r="M119" s="34"/>
      <c r="N119" s="32"/>
      <c r="O119" s="28"/>
      <c r="P119" s="7"/>
      <c r="Q119" s="28"/>
      <c r="R119" s="7"/>
      <c r="S119" s="28" t="str">
        <f t="shared" si="1"/>
        <v/>
      </c>
      <c r="T119" s="7"/>
      <c r="U119" s="28"/>
      <c r="V119" s="7"/>
      <c r="W119" s="28"/>
      <c r="X119" s="7"/>
      <c r="Y119" s="28"/>
      <c r="Z119" s="7"/>
      <c r="AA119" s="28"/>
      <c r="AB119" s="7"/>
      <c r="AC119" s="28"/>
      <c r="AD119" s="7"/>
      <c r="AE119" s="28"/>
      <c r="AF119" s="7"/>
      <c r="AG119" s="28"/>
      <c r="AH119" s="7"/>
      <c r="AI119" s="28"/>
    </row>
    <row r="120" spans="1:100">
      <c r="A120" s="11"/>
      <c r="B120" s="66"/>
      <c r="C120" s="11"/>
      <c r="D120" s="11"/>
      <c r="E120" s="11"/>
      <c r="F120" s="3"/>
      <c r="G120" s="3"/>
      <c r="H120" s="3"/>
      <c r="I120" s="3"/>
      <c r="J120" s="3"/>
      <c r="K120" s="3"/>
      <c r="L120" s="3"/>
      <c r="M120" s="34"/>
      <c r="N120" s="32"/>
      <c r="O120" s="28"/>
      <c r="P120" s="7"/>
      <c r="Q120" s="28"/>
      <c r="R120" s="7"/>
      <c r="S120" s="28" t="str">
        <f t="shared" si="1"/>
        <v/>
      </c>
      <c r="T120" s="7"/>
      <c r="U120" s="28"/>
      <c r="V120" s="7"/>
      <c r="W120" s="28"/>
      <c r="X120" s="7"/>
      <c r="Y120" s="28"/>
      <c r="Z120" s="7"/>
      <c r="AA120" s="28"/>
      <c r="AB120" s="7"/>
      <c r="AC120" s="28"/>
      <c r="AD120" s="7"/>
      <c r="AE120" s="28"/>
      <c r="AF120" s="7"/>
      <c r="AG120" s="28"/>
      <c r="AH120" s="7"/>
      <c r="AI120" s="28"/>
    </row>
  </sheetData>
  <mergeCells count="19">
    <mergeCell ref="V1:W2"/>
    <mergeCell ref="F1:M2"/>
    <mergeCell ref="N1:O2"/>
    <mergeCell ref="P1:Q2"/>
    <mergeCell ref="R1:S2"/>
    <mergeCell ref="T1:U2"/>
    <mergeCell ref="X1:Y2"/>
    <mergeCell ref="Z1:AA2"/>
    <mergeCell ref="AB1:AC1"/>
    <mergeCell ref="AD1:AE2"/>
    <mergeCell ref="AF1:AG2"/>
    <mergeCell ref="AW1:AX1"/>
    <mergeCell ref="AZ1:BA1"/>
    <mergeCell ref="AB2:AC2"/>
    <mergeCell ref="AZ22:BA22"/>
    <mergeCell ref="AW2:AX2"/>
    <mergeCell ref="AW22:AX22"/>
    <mergeCell ref="AZ2:BA2"/>
    <mergeCell ref="AH1:AI2"/>
  </mergeCells>
  <phoneticPr fontId="8" type="noConversion"/>
  <dataValidations count="6">
    <dataValidation type="list" allowBlank="1" showInputMessage="1" showErrorMessage="1" sqref="N4:N108 V4:V108" xr:uid="{061B9E2D-7AF0-124D-B609-79B8319545D7}">
      <formula1>$AN$23:$AN$27</formula1>
    </dataValidation>
    <dataValidation type="list" allowBlank="1" showInputMessage="1" showErrorMessage="1" sqref="P4:P108 R4:R108" xr:uid="{88406527-DFD7-5442-973D-3D8B5176F517}">
      <formula1>$AK$23:$AK$43</formula1>
    </dataValidation>
    <dataValidation type="list" allowBlank="1" showInputMessage="1" showErrorMessage="1" sqref="T4:T108 X4:X108" xr:uid="{B3E1F11B-6BE4-D34E-9F3A-38DA954D624D}">
      <formula1>$AQ$23:$AQ$53</formula1>
    </dataValidation>
    <dataValidation type="list" allowBlank="1" showInputMessage="1" showErrorMessage="1" sqref="Z4:Z108" xr:uid="{282D005D-9A07-0F47-9C4D-008D92750DFC}">
      <formula1>$AT$23:$AT$58</formula1>
    </dataValidation>
    <dataValidation type="list" allowBlank="1" showInputMessage="1" showErrorMessage="1" sqref="AD4:AD108" xr:uid="{8D5991B2-C8A4-C04D-89BE-C1061DF6A59C}">
      <formula1>$AW$23:$AW$43</formula1>
    </dataValidation>
    <dataValidation type="list" allowBlank="1" showInputMessage="1" showErrorMessage="1" sqref="AF4:AF108 AH4:AH108" xr:uid="{BD24BB75-5A8C-8C42-B61E-C49C44D0A827}">
      <formula1>$AZ$23:$AZ$27</formula1>
    </dataValidation>
  </dataValidations>
  <pageMargins left="0.7" right="0.7" top="0.75" bottom="0.75" header="0.3" footer="0.3"/>
  <pageSetup orientation="portrait"/>
  <tableParts count="5">
    <tablePart r:id="rId1"/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B3BC6-332A-F043-9230-E7B97C409659}">
  <sheetPr>
    <tabColor theme="5" tint="-0.249977111117893"/>
  </sheetPr>
  <dimension ref="B1:AE99"/>
  <sheetViews>
    <sheetView tabSelected="1" topLeftCell="A2" workbookViewId="0">
      <selection activeCell="J18" sqref="J18"/>
    </sheetView>
  </sheetViews>
  <sheetFormatPr defaultColWidth="11.42578125" defaultRowHeight="15"/>
  <cols>
    <col min="1" max="1" width="8.28515625" customWidth="1"/>
    <col min="2" max="2" width="19.85546875" hidden="1" customWidth="1"/>
    <col min="3" max="3" width="8.42578125" style="17" bestFit="1" customWidth="1"/>
    <col min="4" max="4" width="23.28515625" style="16" bestFit="1" customWidth="1"/>
    <col min="5" max="5" width="6.7109375" bestFit="1" customWidth="1"/>
    <col min="6" max="6" width="3.85546875" customWidth="1"/>
    <col min="7" max="7" width="17.140625" hidden="1" customWidth="1"/>
    <col min="8" max="8" width="8.42578125" style="17" bestFit="1" customWidth="1"/>
    <col min="9" max="9" width="23.28515625" style="18" bestFit="1" customWidth="1"/>
    <col min="10" max="10" width="6.7109375" style="12" bestFit="1" customWidth="1"/>
    <col min="11" max="11" width="3.85546875" customWidth="1"/>
    <col min="12" max="12" width="31.85546875" hidden="1" customWidth="1"/>
    <col min="13" max="13" width="8.42578125" style="17" bestFit="1" customWidth="1"/>
    <col min="14" max="14" width="42" style="18" bestFit="1" customWidth="1"/>
    <col min="15" max="15" width="6.7109375" style="12" bestFit="1" customWidth="1"/>
    <col min="16" max="16" width="6.42578125" customWidth="1"/>
    <col min="17" max="17" width="31" hidden="1" customWidth="1"/>
    <col min="18" max="18" width="8.42578125" style="17" bestFit="1" customWidth="1"/>
    <col min="19" max="19" width="36.28515625" style="16" bestFit="1" customWidth="1"/>
    <col min="20" max="20" width="6.7109375" style="17" bestFit="1" customWidth="1"/>
    <col min="21" max="22" width="3.140625" bestFit="1" customWidth="1"/>
    <col min="23" max="23" width="2.140625" bestFit="1" customWidth="1"/>
    <col min="24" max="24" width="6.28515625" bestFit="1" customWidth="1"/>
    <col min="25" max="25" width="10" bestFit="1" customWidth="1"/>
    <col min="26" max="26" width="7.7109375" bestFit="1" customWidth="1"/>
    <col min="27" max="27" width="10" bestFit="1" customWidth="1"/>
    <col min="28" max="28" width="7.28515625" bestFit="1" customWidth="1"/>
    <col min="29" max="29" width="4.85546875" bestFit="1" customWidth="1"/>
    <col min="30" max="30" width="7.28515625" bestFit="1" customWidth="1"/>
    <col min="31" max="31" width="4.42578125" bestFit="1" customWidth="1"/>
    <col min="32" max="32" width="5.28515625" bestFit="1" customWidth="1"/>
    <col min="33" max="33" width="8" bestFit="1" customWidth="1"/>
    <col min="34" max="34" width="10.42578125" bestFit="1" customWidth="1"/>
    <col min="35" max="35" width="10" bestFit="1" customWidth="1"/>
  </cols>
  <sheetData>
    <row r="1" spans="2:23" hidden="1">
      <c r="B1" s="14" t="s">
        <v>0</v>
      </c>
      <c r="C1" s="17" t="s">
        <v>1</v>
      </c>
      <c r="D1" s="39" t="s">
        <v>0</v>
      </c>
      <c r="E1" s="40" t="s">
        <v>1</v>
      </c>
      <c r="G1" s="14" t="s">
        <v>2</v>
      </c>
      <c r="H1" s="17" t="s">
        <v>1</v>
      </c>
      <c r="I1" s="39" t="s">
        <v>2</v>
      </c>
      <c r="J1" s="40" t="s">
        <v>1</v>
      </c>
      <c r="L1" s="14" t="s">
        <v>3</v>
      </c>
      <c r="M1" s="17" t="s">
        <v>1</v>
      </c>
      <c r="N1" s="39" t="s">
        <v>3</v>
      </c>
      <c r="O1" s="40" t="s">
        <v>1</v>
      </c>
      <c r="Q1" s="14" t="s">
        <v>4</v>
      </c>
      <c r="R1" t="s">
        <v>1</v>
      </c>
      <c r="S1" s="39" t="s">
        <v>4</v>
      </c>
      <c r="T1" s="41" t="s">
        <v>1</v>
      </c>
    </row>
    <row r="3" spans="2:23">
      <c r="B3" s="14" t="s">
        <v>5</v>
      </c>
      <c r="C3" s="156" t="s">
        <v>6</v>
      </c>
      <c r="D3" s="94" t="s">
        <v>5</v>
      </c>
      <c r="E3" s="105" t="s">
        <v>7</v>
      </c>
      <c r="G3" s="14" t="s">
        <v>8</v>
      </c>
      <c r="H3" s="110" t="s">
        <v>6</v>
      </c>
      <c r="I3" s="94" t="s">
        <v>9</v>
      </c>
      <c r="J3" s="103" t="s">
        <v>7</v>
      </c>
      <c r="L3" s="14" t="s">
        <v>10</v>
      </c>
      <c r="M3" s="110" t="s">
        <v>6</v>
      </c>
      <c r="N3" s="94" t="s">
        <v>11</v>
      </c>
      <c r="O3" s="105" t="s">
        <v>7</v>
      </c>
      <c r="Q3" s="14" t="s">
        <v>12</v>
      </c>
      <c r="R3" s="110" t="s">
        <v>6</v>
      </c>
      <c r="S3" s="94" t="s">
        <v>12</v>
      </c>
      <c r="T3" s="109" t="s">
        <v>7</v>
      </c>
    </row>
    <row r="4" spans="2:23">
      <c r="B4" s="15" t="s">
        <v>174</v>
      </c>
      <c r="C4" s="106">
        <v>1</v>
      </c>
      <c r="D4" s="157" t="s">
        <v>174</v>
      </c>
      <c r="E4" s="160">
        <v>205</v>
      </c>
      <c r="G4" s="15" t="s">
        <v>214</v>
      </c>
      <c r="H4" s="106">
        <v>1</v>
      </c>
      <c r="I4" s="157" t="s">
        <v>214</v>
      </c>
      <c r="J4" s="160">
        <v>300</v>
      </c>
      <c r="L4" s="15" t="s">
        <v>217</v>
      </c>
      <c r="M4" s="106">
        <v>1</v>
      </c>
      <c r="N4" s="157" t="s">
        <v>217</v>
      </c>
      <c r="O4" s="160">
        <v>1225</v>
      </c>
      <c r="Q4" s="15" t="s">
        <v>180</v>
      </c>
      <c r="R4" s="106">
        <v>1</v>
      </c>
      <c r="S4" s="157" t="s">
        <v>180</v>
      </c>
      <c r="T4" s="163">
        <v>2050</v>
      </c>
    </row>
    <row r="5" spans="2:23">
      <c r="B5" s="15" t="s">
        <v>185</v>
      </c>
      <c r="C5" s="107">
        <v>2</v>
      </c>
      <c r="D5" s="158" t="s">
        <v>185</v>
      </c>
      <c r="E5" s="161">
        <v>190</v>
      </c>
      <c r="G5" s="15" t="s">
        <v>197</v>
      </c>
      <c r="H5" s="107">
        <v>2</v>
      </c>
      <c r="I5" s="158" t="s">
        <v>197</v>
      </c>
      <c r="J5" s="161">
        <v>260</v>
      </c>
      <c r="L5" s="15" t="s">
        <v>191</v>
      </c>
      <c r="M5" s="107">
        <v>2</v>
      </c>
      <c r="N5" s="158" t="s">
        <v>191</v>
      </c>
      <c r="O5" s="161">
        <v>875</v>
      </c>
      <c r="Q5" s="15" t="s">
        <v>217</v>
      </c>
      <c r="R5" s="107">
        <v>2</v>
      </c>
      <c r="S5" s="158" t="s">
        <v>217</v>
      </c>
      <c r="T5" s="164">
        <v>1225</v>
      </c>
    </row>
    <row r="6" spans="2:23">
      <c r="B6" s="15" t="s">
        <v>208</v>
      </c>
      <c r="C6" s="107">
        <v>3</v>
      </c>
      <c r="D6" s="158" t="s">
        <v>208</v>
      </c>
      <c r="E6" s="161">
        <v>120</v>
      </c>
      <c r="G6" s="15" t="s">
        <v>247</v>
      </c>
      <c r="H6" s="107">
        <v>3</v>
      </c>
      <c r="I6" s="158" t="s">
        <v>247</v>
      </c>
      <c r="J6" s="161">
        <v>250</v>
      </c>
      <c r="L6" s="15" t="s">
        <v>214</v>
      </c>
      <c r="M6" s="107">
        <v>3</v>
      </c>
      <c r="N6" s="158" t="s">
        <v>214</v>
      </c>
      <c r="O6" s="161">
        <v>300</v>
      </c>
      <c r="Q6" s="15" t="s">
        <v>234</v>
      </c>
      <c r="R6" s="107">
        <v>3</v>
      </c>
      <c r="S6" s="158" t="s">
        <v>234</v>
      </c>
      <c r="T6" s="164">
        <v>1075</v>
      </c>
      <c r="W6" s="8"/>
    </row>
    <row r="7" spans="2:23">
      <c r="B7" s="15" t="s">
        <v>238</v>
      </c>
      <c r="C7" s="107">
        <v>4</v>
      </c>
      <c r="D7" s="158" t="s">
        <v>238</v>
      </c>
      <c r="E7" s="161">
        <v>65</v>
      </c>
      <c r="G7" s="15" t="s">
        <v>243</v>
      </c>
      <c r="H7" s="107">
        <v>4</v>
      </c>
      <c r="I7" s="158" t="s">
        <v>243</v>
      </c>
      <c r="J7" s="161">
        <v>100</v>
      </c>
      <c r="L7" s="15" t="s">
        <v>197</v>
      </c>
      <c r="M7" s="107">
        <v>4</v>
      </c>
      <c r="N7" s="158" t="s">
        <v>197</v>
      </c>
      <c r="O7" s="161">
        <v>260</v>
      </c>
      <c r="Q7" s="15" t="s">
        <v>191</v>
      </c>
      <c r="R7" s="107">
        <v>4</v>
      </c>
      <c r="S7" s="158" t="s">
        <v>191</v>
      </c>
      <c r="T7" s="164">
        <v>875</v>
      </c>
    </row>
    <row r="8" spans="2:23">
      <c r="B8" s="15" t="s">
        <v>222</v>
      </c>
      <c r="C8" s="107">
        <v>5</v>
      </c>
      <c r="D8" s="158" t="s">
        <v>171</v>
      </c>
      <c r="E8" s="161">
        <v>20</v>
      </c>
      <c r="G8" s="15" t="s">
        <v>242</v>
      </c>
      <c r="H8" s="107">
        <v>5</v>
      </c>
      <c r="I8" s="158" t="s">
        <v>178</v>
      </c>
      <c r="J8" s="161">
        <v>75</v>
      </c>
      <c r="L8" s="15" t="s">
        <v>247</v>
      </c>
      <c r="M8" s="107">
        <v>5</v>
      </c>
      <c r="N8" s="158" t="s">
        <v>247</v>
      </c>
      <c r="O8" s="161">
        <v>250</v>
      </c>
      <c r="Q8" s="15" t="s">
        <v>214</v>
      </c>
      <c r="R8" s="107">
        <v>5</v>
      </c>
      <c r="S8" s="158" t="s">
        <v>214</v>
      </c>
      <c r="T8" s="164">
        <v>300</v>
      </c>
    </row>
    <row r="9" spans="2:23">
      <c r="B9" s="15" t="s">
        <v>203</v>
      </c>
      <c r="C9" s="107">
        <v>5</v>
      </c>
      <c r="D9" s="158" t="s">
        <v>251</v>
      </c>
      <c r="E9" s="161">
        <v>20</v>
      </c>
      <c r="G9" s="15" t="s">
        <v>178</v>
      </c>
      <c r="H9" s="107">
        <v>5</v>
      </c>
      <c r="I9" s="158" t="s">
        <v>242</v>
      </c>
      <c r="J9" s="161">
        <v>75</v>
      </c>
      <c r="L9" s="15" t="s">
        <v>200</v>
      </c>
      <c r="M9" s="107">
        <v>6</v>
      </c>
      <c r="N9" s="158" t="s">
        <v>200</v>
      </c>
      <c r="O9" s="161">
        <v>225</v>
      </c>
      <c r="Q9" s="15" t="s">
        <v>197</v>
      </c>
      <c r="R9" s="107">
        <v>6</v>
      </c>
      <c r="S9" s="158" t="s">
        <v>197</v>
      </c>
      <c r="T9" s="164">
        <v>260</v>
      </c>
    </row>
    <row r="10" spans="2:23">
      <c r="B10" s="15" t="s">
        <v>251</v>
      </c>
      <c r="C10" s="107">
        <v>5</v>
      </c>
      <c r="D10" s="158" t="s">
        <v>203</v>
      </c>
      <c r="E10" s="161">
        <v>20</v>
      </c>
      <c r="G10" s="15" t="s">
        <v>189</v>
      </c>
      <c r="H10" s="108">
        <v>7</v>
      </c>
      <c r="I10" s="159" t="s">
        <v>189</v>
      </c>
      <c r="J10" s="162">
        <v>50</v>
      </c>
      <c r="L10" s="15" t="s">
        <v>174</v>
      </c>
      <c r="M10" s="107">
        <v>7</v>
      </c>
      <c r="N10" s="158" t="s">
        <v>174</v>
      </c>
      <c r="O10" s="161">
        <v>205</v>
      </c>
      <c r="Q10" s="15" t="s">
        <v>247</v>
      </c>
      <c r="R10" s="107">
        <v>7</v>
      </c>
      <c r="S10" s="158" t="s">
        <v>247</v>
      </c>
      <c r="T10" s="164">
        <v>250</v>
      </c>
    </row>
    <row r="11" spans="2:23">
      <c r="B11" s="15" t="s">
        <v>171</v>
      </c>
      <c r="C11" s="107">
        <v>5</v>
      </c>
      <c r="D11" s="158" t="s">
        <v>222</v>
      </c>
      <c r="E11" s="161">
        <v>20</v>
      </c>
      <c r="H11"/>
      <c r="I11"/>
      <c r="J11"/>
      <c r="L11" s="15" t="s">
        <v>185</v>
      </c>
      <c r="M11" s="107">
        <v>8</v>
      </c>
      <c r="N11" s="158" t="s">
        <v>185</v>
      </c>
      <c r="O11" s="161">
        <v>190</v>
      </c>
      <c r="Q11" s="15" t="s">
        <v>200</v>
      </c>
      <c r="R11" s="107">
        <v>8</v>
      </c>
      <c r="S11" s="158" t="s">
        <v>200</v>
      </c>
      <c r="T11" s="164">
        <v>225</v>
      </c>
    </row>
    <row r="12" spans="2:23">
      <c r="B12" s="15" t="s">
        <v>220</v>
      </c>
      <c r="C12" s="107">
        <v>9</v>
      </c>
      <c r="D12" s="158" t="s">
        <v>220</v>
      </c>
      <c r="E12" s="161">
        <v>10</v>
      </c>
      <c r="H12"/>
      <c r="I12"/>
      <c r="J12"/>
      <c r="L12" s="15" t="s">
        <v>208</v>
      </c>
      <c r="M12" s="107">
        <v>9</v>
      </c>
      <c r="N12" s="158" t="s">
        <v>208</v>
      </c>
      <c r="O12" s="161">
        <v>120</v>
      </c>
      <c r="Q12" s="15" t="s">
        <v>174</v>
      </c>
      <c r="R12" s="107">
        <v>9</v>
      </c>
      <c r="S12" s="158" t="s">
        <v>174</v>
      </c>
      <c r="T12" s="164">
        <v>205</v>
      </c>
    </row>
    <row r="13" spans="2:23">
      <c r="B13" s="15" t="s">
        <v>226</v>
      </c>
      <c r="C13" s="107">
        <v>10</v>
      </c>
      <c r="D13" s="158" t="s">
        <v>228</v>
      </c>
      <c r="E13" s="161">
        <v>5</v>
      </c>
      <c r="H13"/>
      <c r="I13"/>
      <c r="J13"/>
      <c r="L13" s="15" t="s">
        <v>243</v>
      </c>
      <c r="M13" s="107">
        <v>10</v>
      </c>
      <c r="N13" s="158" t="s">
        <v>212</v>
      </c>
      <c r="O13" s="161">
        <v>100</v>
      </c>
      <c r="Q13" s="15" t="s">
        <v>185</v>
      </c>
      <c r="R13" s="107">
        <v>10</v>
      </c>
      <c r="S13" s="158" t="s">
        <v>185</v>
      </c>
      <c r="T13" s="164">
        <v>190</v>
      </c>
    </row>
    <row r="14" spans="2:23">
      <c r="B14" s="15" t="s">
        <v>228</v>
      </c>
      <c r="C14" s="107">
        <v>10</v>
      </c>
      <c r="D14" s="158" t="s">
        <v>230</v>
      </c>
      <c r="E14" s="161">
        <v>5</v>
      </c>
      <c r="H14"/>
      <c r="I14"/>
      <c r="J14"/>
      <c r="L14" s="15" t="s">
        <v>212</v>
      </c>
      <c r="M14" s="107">
        <v>10</v>
      </c>
      <c r="N14" s="158" t="s">
        <v>243</v>
      </c>
      <c r="O14" s="161">
        <v>100</v>
      </c>
      <c r="Q14" s="15" t="s">
        <v>208</v>
      </c>
      <c r="R14" s="107">
        <v>11</v>
      </c>
      <c r="S14" s="158" t="s">
        <v>208</v>
      </c>
      <c r="T14" s="164">
        <v>120</v>
      </c>
    </row>
    <row r="15" spans="2:23">
      <c r="B15" s="15" t="s">
        <v>230</v>
      </c>
      <c r="C15" s="107">
        <v>10</v>
      </c>
      <c r="D15" s="158" t="s">
        <v>226</v>
      </c>
      <c r="E15" s="161">
        <v>5</v>
      </c>
      <c r="H15"/>
      <c r="I15"/>
      <c r="J15"/>
      <c r="L15" s="15" t="s">
        <v>178</v>
      </c>
      <c r="M15" s="107">
        <v>12</v>
      </c>
      <c r="N15" s="158" t="s">
        <v>178</v>
      </c>
      <c r="O15" s="161">
        <v>75</v>
      </c>
      <c r="Q15" s="15" t="s">
        <v>243</v>
      </c>
      <c r="R15" s="107">
        <v>12</v>
      </c>
      <c r="S15" s="158" t="s">
        <v>212</v>
      </c>
      <c r="T15" s="164">
        <v>100</v>
      </c>
    </row>
    <row r="16" spans="2:23">
      <c r="B16" s="15" t="s">
        <v>206</v>
      </c>
      <c r="C16" s="107">
        <v>13</v>
      </c>
      <c r="D16" s="158" t="s">
        <v>206</v>
      </c>
      <c r="E16" s="161">
        <v>0</v>
      </c>
      <c r="H16"/>
      <c r="I16"/>
      <c r="J16"/>
      <c r="L16" s="15" t="s">
        <v>242</v>
      </c>
      <c r="M16" s="107">
        <v>12</v>
      </c>
      <c r="N16" s="158" t="s">
        <v>242</v>
      </c>
      <c r="O16" s="161">
        <v>75</v>
      </c>
      <c r="Q16" s="15" t="s">
        <v>212</v>
      </c>
      <c r="R16" s="107">
        <v>12</v>
      </c>
      <c r="S16" s="158" t="s">
        <v>243</v>
      </c>
      <c r="T16" s="164">
        <v>100</v>
      </c>
    </row>
    <row r="17" spans="2:31">
      <c r="B17" s="15" t="s">
        <v>224</v>
      </c>
      <c r="C17" s="108">
        <v>13</v>
      </c>
      <c r="D17" s="159" t="s">
        <v>224</v>
      </c>
      <c r="E17" s="162">
        <v>0</v>
      </c>
      <c r="H17"/>
      <c r="I17"/>
      <c r="J17"/>
      <c r="L17" s="15" t="s">
        <v>238</v>
      </c>
      <c r="M17" s="107">
        <v>14</v>
      </c>
      <c r="N17" s="158" t="s">
        <v>238</v>
      </c>
      <c r="O17" s="161">
        <v>65</v>
      </c>
      <c r="Q17" s="15" t="s">
        <v>178</v>
      </c>
      <c r="R17" s="107">
        <v>14</v>
      </c>
      <c r="S17" s="158" t="s">
        <v>178</v>
      </c>
      <c r="T17" s="164">
        <v>75</v>
      </c>
    </row>
    <row r="18" spans="2:31">
      <c r="D18"/>
      <c r="H18"/>
      <c r="I18"/>
      <c r="J18"/>
      <c r="L18" s="15" t="s">
        <v>189</v>
      </c>
      <c r="M18" s="107">
        <v>15</v>
      </c>
      <c r="N18" s="158" t="s">
        <v>189</v>
      </c>
      <c r="O18" s="161">
        <v>50</v>
      </c>
      <c r="Q18" s="15" t="s">
        <v>242</v>
      </c>
      <c r="R18" s="107">
        <v>14</v>
      </c>
      <c r="S18" s="158" t="s">
        <v>242</v>
      </c>
      <c r="T18" s="164">
        <v>75</v>
      </c>
    </row>
    <row r="19" spans="2:31">
      <c r="D19"/>
      <c r="H19"/>
      <c r="I19"/>
      <c r="J19"/>
      <c r="L19" s="15" t="s">
        <v>222</v>
      </c>
      <c r="M19" s="107">
        <v>16</v>
      </c>
      <c r="N19" s="158" t="s">
        <v>251</v>
      </c>
      <c r="O19" s="161">
        <v>20</v>
      </c>
      <c r="Q19" s="15" t="s">
        <v>238</v>
      </c>
      <c r="R19" s="107">
        <v>16</v>
      </c>
      <c r="S19" s="158" t="s">
        <v>238</v>
      </c>
      <c r="T19" s="164">
        <v>65</v>
      </c>
    </row>
    <row r="20" spans="2:31">
      <c r="D20"/>
      <c r="H20"/>
      <c r="I20"/>
      <c r="J20"/>
      <c r="L20" s="15" t="s">
        <v>203</v>
      </c>
      <c r="M20" s="107">
        <v>16</v>
      </c>
      <c r="N20" s="158" t="s">
        <v>171</v>
      </c>
      <c r="O20" s="161">
        <v>20</v>
      </c>
      <c r="Q20" s="15" t="s">
        <v>189</v>
      </c>
      <c r="R20" s="107">
        <v>17</v>
      </c>
      <c r="S20" s="158" t="s">
        <v>189</v>
      </c>
      <c r="T20" s="164">
        <v>50</v>
      </c>
      <c r="AE20">
        <v>205</v>
      </c>
    </row>
    <row r="21" spans="2:31">
      <c r="D21"/>
      <c r="H21"/>
      <c r="I21"/>
      <c r="J21"/>
      <c r="L21" s="15" t="s">
        <v>251</v>
      </c>
      <c r="M21" s="107">
        <v>16</v>
      </c>
      <c r="N21" s="158" t="s">
        <v>203</v>
      </c>
      <c r="O21" s="161">
        <v>20</v>
      </c>
      <c r="Q21" s="15" t="s">
        <v>171</v>
      </c>
      <c r="R21" s="107">
        <v>18</v>
      </c>
      <c r="S21" s="158" t="s">
        <v>251</v>
      </c>
      <c r="T21" s="164">
        <v>20</v>
      </c>
    </row>
    <row r="22" spans="2:31">
      <c r="D22"/>
      <c r="H22"/>
      <c r="I22"/>
      <c r="J22"/>
      <c r="L22" s="15" t="s">
        <v>171</v>
      </c>
      <c r="M22" s="107">
        <v>16</v>
      </c>
      <c r="N22" s="158" t="s">
        <v>222</v>
      </c>
      <c r="O22" s="161">
        <v>20</v>
      </c>
      <c r="Q22" s="15" t="s">
        <v>203</v>
      </c>
      <c r="R22" s="107">
        <v>18</v>
      </c>
      <c r="S22" s="158" t="s">
        <v>222</v>
      </c>
      <c r="T22" s="164">
        <v>20</v>
      </c>
    </row>
    <row r="23" spans="2:31">
      <c r="D23"/>
      <c r="H23"/>
      <c r="I23"/>
      <c r="J23"/>
      <c r="L23" s="15" t="s">
        <v>220</v>
      </c>
      <c r="M23" s="107">
        <v>20</v>
      </c>
      <c r="N23" s="158" t="s">
        <v>220</v>
      </c>
      <c r="O23" s="161">
        <v>10</v>
      </c>
      <c r="Q23" s="15" t="s">
        <v>222</v>
      </c>
      <c r="R23" s="107">
        <v>18</v>
      </c>
      <c r="S23" s="158" t="s">
        <v>203</v>
      </c>
      <c r="T23" s="164">
        <v>20</v>
      </c>
    </row>
    <row r="24" spans="2:31">
      <c r="D24"/>
      <c r="H24"/>
      <c r="I24"/>
      <c r="J24"/>
      <c r="L24" s="15" t="s">
        <v>228</v>
      </c>
      <c r="M24" s="107">
        <v>21</v>
      </c>
      <c r="N24" s="158" t="s">
        <v>230</v>
      </c>
      <c r="O24" s="161">
        <v>5</v>
      </c>
      <c r="Q24" s="15" t="s">
        <v>251</v>
      </c>
      <c r="R24" s="107">
        <v>18</v>
      </c>
      <c r="S24" s="158" t="s">
        <v>171</v>
      </c>
      <c r="T24" s="164">
        <v>20</v>
      </c>
    </row>
    <row r="25" spans="2:31">
      <c r="D25"/>
      <c r="H25"/>
      <c r="I25"/>
      <c r="J25"/>
      <c r="L25" s="15" t="s">
        <v>226</v>
      </c>
      <c r="M25" s="107">
        <v>21</v>
      </c>
      <c r="N25" s="158" t="s">
        <v>226</v>
      </c>
      <c r="O25" s="161">
        <v>5</v>
      </c>
      <c r="Q25" s="15" t="s">
        <v>220</v>
      </c>
      <c r="R25" s="107">
        <v>22</v>
      </c>
      <c r="S25" s="158" t="s">
        <v>220</v>
      </c>
      <c r="T25" s="164">
        <v>10</v>
      </c>
    </row>
    <row r="26" spans="2:31">
      <c r="D26"/>
      <c r="H26"/>
      <c r="I26"/>
      <c r="J26"/>
      <c r="L26" s="15" t="s">
        <v>230</v>
      </c>
      <c r="M26" s="107">
        <v>21</v>
      </c>
      <c r="N26" s="158" t="s">
        <v>228</v>
      </c>
      <c r="O26" s="161">
        <v>5</v>
      </c>
      <c r="Q26" s="15" t="s">
        <v>230</v>
      </c>
      <c r="R26" s="107">
        <v>23</v>
      </c>
      <c r="S26" s="158" t="s">
        <v>230</v>
      </c>
      <c r="T26" s="164">
        <v>5</v>
      </c>
    </row>
    <row r="27" spans="2:31">
      <c r="D27"/>
      <c r="H27"/>
      <c r="I27"/>
      <c r="J27"/>
      <c r="L27" s="15" t="s">
        <v>206</v>
      </c>
      <c r="M27" s="107">
        <v>24</v>
      </c>
      <c r="N27" s="158" t="s">
        <v>224</v>
      </c>
      <c r="O27" s="161">
        <v>0</v>
      </c>
      <c r="Q27" s="15" t="s">
        <v>226</v>
      </c>
      <c r="R27" s="107">
        <v>23</v>
      </c>
      <c r="S27" s="158" t="s">
        <v>228</v>
      </c>
      <c r="T27" s="164">
        <v>5</v>
      </c>
    </row>
    <row r="28" spans="2:31">
      <c r="D28"/>
      <c r="H28"/>
      <c r="I28"/>
      <c r="J28"/>
      <c r="L28" s="15" t="s">
        <v>224</v>
      </c>
      <c r="M28" s="108">
        <v>24</v>
      </c>
      <c r="N28" s="159" t="s">
        <v>206</v>
      </c>
      <c r="O28" s="162">
        <v>0</v>
      </c>
      <c r="Q28" s="15" t="s">
        <v>228</v>
      </c>
      <c r="R28" s="107">
        <v>23</v>
      </c>
      <c r="S28" s="158" t="s">
        <v>226</v>
      </c>
      <c r="T28" s="164">
        <v>5</v>
      </c>
    </row>
    <row r="29" spans="2:31">
      <c r="D29"/>
      <c r="H29"/>
      <c r="I29"/>
      <c r="J29"/>
      <c r="M29"/>
      <c r="N29"/>
      <c r="O29"/>
      <c r="Q29" s="15" t="s">
        <v>206</v>
      </c>
      <c r="R29" s="107">
        <v>26</v>
      </c>
      <c r="S29" s="158" t="s">
        <v>206</v>
      </c>
      <c r="T29" s="164">
        <v>0</v>
      </c>
    </row>
    <row r="30" spans="2:31">
      <c r="D30"/>
      <c r="H30"/>
      <c r="I30"/>
      <c r="J30"/>
      <c r="M30"/>
      <c r="N30"/>
      <c r="O30"/>
      <c r="Q30" s="15" t="s">
        <v>224</v>
      </c>
      <c r="R30" s="108">
        <v>26</v>
      </c>
      <c r="S30" s="159" t="s">
        <v>224</v>
      </c>
      <c r="T30" s="165">
        <v>0</v>
      </c>
    </row>
    <row r="31" spans="2:31">
      <c r="D31"/>
      <c r="H31"/>
      <c r="I31"/>
      <c r="J31"/>
      <c r="M31"/>
      <c r="N31"/>
      <c r="O31"/>
      <c r="R31"/>
      <c r="S31"/>
      <c r="T31"/>
    </row>
    <row r="32" spans="2:31">
      <c r="D32"/>
      <c r="H32"/>
      <c r="I32"/>
      <c r="J32"/>
      <c r="M32"/>
      <c r="N32"/>
      <c r="O32"/>
      <c r="R32"/>
      <c r="S32"/>
      <c r="T32"/>
    </row>
    <row r="33" spans="4:20">
      <c r="D33"/>
      <c r="H33"/>
      <c r="I33"/>
      <c r="J33"/>
      <c r="M33"/>
      <c r="N33"/>
      <c r="O33"/>
      <c r="R33"/>
      <c r="S33"/>
      <c r="T33"/>
    </row>
    <row r="34" spans="4:20">
      <c r="D34"/>
      <c r="I34"/>
      <c r="J34"/>
      <c r="M34"/>
      <c r="N34"/>
      <c r="O34"/>
      <c r="R34"/>
      <c r="S34"/>
      <c r="T34"/>
    </row>
    <row r="35" spans="4:20">
      <c r="D35"/>
      <c r="I35"/>
      <c r="J35"/>
      <c r="M35"/>
      <c r="N35"/>
      <c r="O35"/>
      <c r="R35"/>
      <c r="S35"/>
      <c r="T35"/>
    </row>
    <row r="36" spans="4:20">
      <c r="D36"/>
      <c r="I36"/>
      <c r="J36"/>
      <c r="M36"/>
      <c r="N36"/>
      <c r="O36"/>
      <c r="R36"/>
      <c r="S36"/>
      <c r="T36"/>
    </row>
    <row r="37" spans="4:20">
      <c r="D37"/>
      <c r="I37"/>
      <c r="J37"/>
      <c r="M37"/>
      <c r="N37"/>
      <c r="O37"/>
      <c r="R37"/>
      <c r="S37"/>
      <c r="T37"/>
    </row>
    <row r="38" spans="4:20">
      <c r="D38"/>
      <c r="I38"/>
      <c r="J38"/>
      <c r="M38"/>
      <c r="N38"/>
      <c r="O38"/>
      <c r="R38"/>
      <c r="S38"/>
      <c r="T38"/>
    </row>
    <row r="39" spans="4:20">
      <c r="D39"/>
      <c r="I39"/>
      <c r="J39"/>
      <c r="M39"/>
      <c r="N39"/>
      <c r="O39"/>
      <c r="R39"/>
      <c r="S39"/>
      <c r="T39"/>
    </row>
    <row r="40" spans="4:20">
      <c r="D40"/>
      <c r="I40"/>
      <c r="J40"/>
      <c r="M40"/>
      <c r="N40"/>
      <c r="O40"/>
      <c r="R40"/>
      <c r="S40"/>
      <c r="T40"/>
    </row>
    <row r="41" spans="4:20">
      <c r="D41"/>
      <c r="I41"/>
      <c r="J41"/>
      <c r="M41"/>
      <c r="N41"/>
      <c r="O41"/>
      <c r="R41"/>
      <c r="S41"/>
      <c r="T41"/>
    </row>
    <row r="42" spans="4:20">
      <c r="D42"/>
      <c r="I42"/>
      <c r="J42"/>
      <c r="N42" s="16"/>
      <c r="O42"/>
      <c r="R42"/>
      <c r="S42"/>
      <c r="T42"/>
    </row>
    <row r="43" spans="4:20">
      <c r="D43"/>
      <c r="I43"/>
      <c r="J43"/>
      <c r="N43" s="16"/>
      <c r="O43"/>
      <c r="R43"/>
      <c r="S43"/>
      <c r="T43"/>
    </row>
    <row r="44" spans="4:20">
      <c r="D44"/>
      <c r="I44"/>
      <c r="J44"/>
      <c r="N44" s="16"/>
      <c r="O44"/>
      <c r="R44"/>
      <c r="S44"/>
      <c r="T44"/>
    </row>
    <row r="45" spans="4:20">
      <c r="D45"/>
      <c r="I45"/>
      <c r="J45"/>
      <c r="N45" s="16"/>
      <c r="O45"/>
      <c r="R45"/>
      <c r="S45"/>
      <c r="T45"/>
    </row>
    <row r="46" spans="4:20">
      <c r="I46" s="16"/>
      <c r="J46"/>
      <c r="N46" s="16"/>
      <c r="O46"/>
      <c r="R46"/>
      <c r="S46"/>
      <c r="T46"/>
    </row>
    <row r="47" spans="4:20">
      <c r="I47" s="16"/>
      <c r="J47"/>
      <c r="N47" s="16"/>
      <c r="O47"/>
      <c r="R47"/>
      <c r="S47"/>
      <c r="T47"/>
    </row>
    <row r="48" spans="4:20">
      <c r="I48" s="16"/>
      <c r="J48"/>
      <c r="N48" s="16"/>
      <c r="O48"/>
      <c r="R48"/>
      <c r="S48"/>
      <c r="T48"/>
    </row>
    <row r="49" spans="9:20">
      <c r="I49" s="16"/>
      <c r="J49"/>
      <c r="N49" s="16"/>
      <c r="O49"/>
      <c r="R49"/>
      <c r="S49"/>
      <c r="T49"/>
    </row>
    <row r="50" spans="9:20" ht="15.95" thickBot="1">
      <c r="I50" s="16"/>
      <c r="J50"/>
      <c r="N50" s="16"/>
      <c r="O50"/>
      <c r="R50"/>
      <c r="S50"/>
      <c r="T50"/>
    </row>
    <row r="51" spans="9:20">
      <c r="I51" s="16"/>
      <c r="J51"/>
      <c r="N51" s="16"/>
      <c r="O51"/>
      <c r="R51"/>
      <c r="S51"/>
    </row>
    <row r="52" spans="9:20">
      <c r="I52" s="16"/>
      <c r="J52"/>
      <c r="N52" s="16"/>
      <c r="O52"/>
      <c r="R52"/>
    </row>
    <row r="53" spans="9:20">
      <c r="I53" s="16"/>
      <c r="J53"/>
      <c r="N53" s="16"/>
      <c r="R53"/>
    </row>
    <row r="54" spans="9:20">
      <c r="I54" s="16"/>
      <c r="J54"/>
      <c r="N54" s="16"/>
      <c r="R54"/>
    </row>
    <row r="55" spans="9:20">
      <c r="R55"/>
    </row>
    <row r="56" spans="9:20">
      <c r="R56"/>
    </row>
    <row r="57" spans="9:20">
      <c r="R57"/>
    </row>
    <row r="58" spans="9:20">
      <c r="R58"/>
    </row>
    <row r="59" spans="9:20">
      <c r="R59"/>
    </row>
    <row r="60" spans="9:20">
      <c r="R60"/>
    </row>
    <row r="61" spans="9:20">
      <c r="R61"/>
    </row>
    <row r="62" spans="9:20">
      <c r="R62"/>
    </row>
    <row r="63" spans="9:20">
      <c r="R63"/>
    </row>
    <row r="64" spans="9:20">
      <c r="R64"/>
    </row>
    <row r="65" spans="18:18">
      <c r="R65"/>
    </row>
    <row r="66" spans="18:18">
      <c r="R66"/>
    </row>
    <row r="67" spans="18:18">
      <c r="R67"/>
    </row>
    <row r="68" spans="18:18">
      <c r="R68"/>
    </row>
    <row r="69" spans="18:18">
      <c r="R69"/>
    </row>
    <row r="70" spans="18:18">
      <c r="R70"/>
    </row>
    <row r="71" spans="18:18">
      <c r="R71"/>
    </row>
    <row r="72" spans="18:18">
      <c r="R72"/>
    </row>
    <row r="73" spans="18:18">
      <c r="R73"/>
    </row>
    <row r="74" spans="18:18">
      <c r="R74"/>
    </row>
    <row r="75" spans="18:18">
      <c r="R75"/>
    </row>
    <row r="76" spans="18:18">
      <c r="R76"/>
    </row>
    <row r="77" spans="18:18">
      <c r="R77"/>
    </row>
    <row r="78" spans="18:18">
      <c r="R78"/>
    </row>
    <row r="79" spans="18:18">
      <c r="R79"/>
    </row>
    <row r="80" spans="18:18">
      <c r="R80"/>
    </row>
    <row r="81" spans="18:18">
      <c r="R81"/>
    </row>
    <row r="82" spans="18:18">
      <c r="R82"/>
    </row>
    <row r="83" spans="18:18">
      <c r="R83"/>
    </row>
    <row r="84" spans="18:18">
      <c r="R84"/>
    </row>
    <row r="85" spans="18:18">
      <c r="R85"/>
    </row>
    <row r="86" spans="18:18">
      <c r="R86"/>
    </row>
    <row r="87" spans="18:18">
      <c r="R87"/>
    </row>
    <row r="88" spans="18:18">
      <c r="R88"/>
    </row>
    <row r="89" spans="18:18">
      <c r="R89"/>
    </row>
    <row r="90" spans="18:18">
      <c r="R90"/>
    </row>
    <row r="91" spans="18:18">
      <c r="R91"/>
    </row>
    <row r="92" spans="18:18">
      <c r="R92"/>
    </row>
    <row r="93" spans="18:18">
      <c r="R93"/>
    </row>
    <row r="94" spans="18:18">
      <c r="R94"/>
    </row>
    <row r="95" spans="18:18">
      <c r="R95"/>
    </row>
    <row r="96" spans="18:18">
      <c r="R96"/>
    </row>
    <row r="97" spans="18:18">
      <c r="R97"/>
    </row>
    <row r="98" spans="18:18">
      <c r="R98"/>
    </row>
    <row r="99" spans="18:18">
      <c r="R9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23F2D463490847B1F7065C95203B62" ma:contentTypeVersion="17" ma:contentTypeDescription="Create a new document." ma:contentTypeScope="" ma:versionID="c4dcdd2eb4d93971375b441cf462eba4">
  <xsd:schema xmlns:xsd="http://www.w3.org/2001/XMLSchema" xmlns:xs="http://www.w3.org/2001/XMLSchema" xmlns:p="http://schemas.microsoft.com/office/2006/metadata/properties" xmlns:ns2="e6daec8a-9fb7-425c-8619-75e224272263" xmlns:ns3="4cbfc70c-b7d3-4fcd-b092-ec679e061e30" targetNamespace="http://schemas.microsoft.com/office/2006/metadata/properties" ma:root="true" ma:fieldsID="1665826db66b920fdb13498a6d964a8f" ns2:_="" ns3:_="">
    <xsd:import namespace="e6daec8a-9fb7-425c-8619-75e224272263"/>
    <xsd:import namespace="4cbfc70c-b7d3-4fcd-b092-ec679e061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daec8a-9fb7-425c-8619-75e2242722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438379a-b02a-4430-b856-41ec7e2c82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fc70c-b7d3-4fcd-b092-ec679e061e3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9a5d11f-8eb2-43f3-91a5-fa76ba7e05b0}" ma:internalName="TaxCatchAll" ma:showField="CatchAllData" ma:web="4cbfc70c-b7d3-4fcd-b092-ec679e061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6daec8a-9fb7-425c-8619-75e224272263">
      <Terms xmlns="http://schemas.microsoft.com/office/infopath/2007/PartnerControls"/>
    </lcf76f155ced4ddcb4097134ff3c332f>
    <TaxCatchAll xmlns="4cbfc70c-b7d3-4fcd-b092-ec679e061e3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5A8888-3946-4B80-8565-5A5F2556880A}"/>
</file>

<file path=customXml/itemProps2.xml><?xml version="1.0" encoding="utf-8"?>
<ds:datastoreItem xmlns:ds="http://schemas.openxmlformats.org/officeDocument/2006/customXml" ds:itemID="{2823DABE-8C5E-439C-818A-9BB4F74B4E1C}"/>
</file>

<file path=customXml/itemProps3.xml><?xml version="1.0" encoding="utf-8"?>
<ds:datastoreItem xmlns:ds="http://schemas.openxmlformats.org/officeDocument/2006/customXml" ds:itemID="{4ADD04E5-CC5B-462B-9840-1B5F712E59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/>
  <cp:revision/>
  <dcterms:created xsi:type="dcterms:W3CDTF">2024-09-02T11:29:58Z</dcterms:created>
  <dcterms:modified xsi:type="dcterms:W3CDTF">2026-01-16T10:02:28Z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0x0101009523F2D463490847B1F7065C95203B62</vt:lpwstr>
  </property>
  <property fmtid="{D5CDD505-2E9C-101B-9397-08002B2CF9AE}" pid="3" name="MediaServiceImageTags">
    <vt:lpwstr/>
  </property>
</Properties>
</file>