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Rankings" sheetId="4" r:id="rId1"/>
    <sheet name="Results" sheetId="1" r:id="rId2"/>
    <sheet name="Birthday" sheetId="5" state="hidden" r:id="rId3"/>
  </sheets>
  <definedNames>
    <definedName name="_xlnm._FilterDatabase" localSheetId="2" hidden="1">Birthday!$A$4:$D$64</definedName>
    <definedName name="_xlnm._FilterDatabase" localSheetId="0" hidden="1">Rankings!#REF!</definedName>
    <definedName name="_xlnm._FilterDatabase" localSheetId="1" hidden="1">Results!$A$3:$Y$267</definedName>
    <definedName name="_xlnm.Print_Titles" localSheetId="0">Rankings!$1:$2</definedName>
    <definedName name="_xlnm.Print_Titles" localSheetId="1">Results!$1:$3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T257" i="1"/>
  <c r="T255"/>
  <c r="T253"/>
  <c r="T254"/>
  <c r="T256"/>
  <c r="T258"/>
  <c r="R258"/>
  <c r="Q258"/>
  <c r="P258"/>
  <c r="O258"/>
  <c r="R257"/>
  <c r="Q257"/>
  <c r="P257"/>
  <c r="O257"/>
  <c r="R256"/>
  <c r="Q256"/>
  <c r="P256"/>
  <c r="O256"/>
  <c r="R255"/>
  <c r="Q255"/>
  <c r="P255"/>
  <c r="O255"/>
  <c r="R254"/>
  <c r="Q254"/>
  <c r="P254"/>
  <c r="O254"/>
  <c r="R253"/>
  <c r="Q253"/>
  <c r="P253"/>
  <c r="O253"/>
  <c r="V267"/>
  <c r="U267"/>
  <c r="T267"/>
  <c r="R267"/>
  <c r="Q267"/>
  <c r="P267"/>
  <c r="O267"/>
  <c r="V266"/>
  <c r="U266"/>
  <c r="T266"/>
  <c r="R266"/>
  <c r="Q266"/>
  <c r="P266"/>
  <c r="O266"/>
  <c r="V265"/>
  <c r="U265"/>
  <c r="T265"/>
  <c r="R265"/>
  <c r="Q265"/>
  <c r="P265"/>
  <c r="O265"/>
  <c r="V264"/>
  <c r="U264"/>
  <c r="T264"/>
  <c r="R264"/>
  <c r="Q264"/>
  <c r="P264"/>
  <c r="O264"/>
  <c r="V263"/>
  <c r="U263"/>
  <c r="T263"/>
  <c r="R263"/>
  <c r="Q263"/>
  <c r="P263"/>
  <c r="O263"/>
  <c r="V262"/>
  <c r="U262"/>
  <c r="T262"/>
  <c r="R262"/>
  <c r="Q262"/>
  <c r="P262"/>
  <c r="O262"/>
  <c r="V261"/>
  <c r="U261"/>
  <c r="T261"/>
  <c r="R261"/>
  <c r="Q261"/>
  <c r="P261"/>
  <c r="O261"/>
  <c r="V260"/>
  <c r="U260"/>
  <c r="T260"/>
  <c r="R260"/>
  <c r="Q260"/>
  <c r="P260"/>
  <c r="O260"/>
  <c r="V259"/>
  <c r="U259"/>
  <c r="T259"/>
  <c r="R259"/>
  <c r="Q259"/>
  <c r="P259"/>
  <c r="O259"/>
  <c r="V252"/>
  <c r="U252"/>
  <c r="T252"/>
  <c r="R252"/>
  <c r="Q252"/>
  <c r="P252"/>
  <c r="O252"/>
  <c r="V251"/>
  <c r="U251"/>
  <c r="T251"/>
  <c r="R251"/>
  <c r="Q251"/>
  <c r="P251"/>
  <c r="O251"/>
  <c r="V250"/>
  <c r="U250"/>
  <c r="T250"/>
  <c r="R250"/>
  <c r="Q250"/>
  <c r="P250"/>
  <c r="O250"/>
  <c r="V249"/>
  <c r="U249"/>
  <c r="T249"/>
  <c r="R249"/>
  <c r="Q249"/>
  <c r="P249"/>
  <c r="O249"/>
  <c r="V248"/>
  <c r="U248"/>
  <c r="T248"/>
  <c r="R248"/>
  <c r="Q248"/>
  <c r="P248"/>
  <c r="O248"/>
  <c r="V247"/>
  <c r="U247"/>
  <c r="T247"/>
  <c r="R247"/>
  <c r="Q247"/>
  <c r="P247"/>
  <c r="O247"/>
  <c r="V246"/>
  <c r="U246"/>
  <c r="T246"/>
  <c r="R246"/>
  <c r="Q246"/>
  <c r="P246"/>
  <c r="O246"/>
  <c r="V245"/>
  <c r="U245"/>
  <c r="T245"/>
  <c r="R245"/>
  <c r="Q245"/>
  <c r="P245"/>
  <c r="O245"/>
  <c r="V244"/>
  <c r="U244"/>
  <c r="T244"/>
  <c r="R244"/>
  <c r="Q244"/>
  <c r="P244"/>
  <c r="O244"/>
  <c r="V243"/>
  <c r="U243"/>
  <c r="T243"/>
  <c r="R243"/>
  <c r="Q243"/>
  <c r="P243"/>
  <c r="O243"/>
  <c r="V242"/>
  <c r="U242"/>
  <c r="T242"/>
  <c r="R242"/>
  <c r="Q242"/>
  <c r="P242"/>
  <c r="O242"/>
  <c r="V241"/>
  <c r="U241"/>
  <c r="T241"/>
  <c r="R241"/>
  <c r="Q241"/>
  <c r="P241"/>
  <c r="O241"/>
  <c r="V240"/>
  <c r="U240"/>
  <c r="T240"/>
  <c r="R240"/>
  <c r="Q240"/>
  <c r="P240"/>
  <c r="O240"/>
  <c r="V239"/>
  <c r="U239"/>
  <c r="T239"/>
  <c r="R239"/>
  <c r="Q239"/>
  <c r="P239"/>
  <c r="O239"/>
  <c r="V238"/>
  <c r="U238"/>
  <c r="T238"/>
  <c r="R238"/>
  <c r="Q238"/>
  <c r="P238"/>
  <c r="O238"/>
  <c r="V237"/>
  <c r="U237"/>
  <c r="T237"/>
  <c r="R237"/>
  <c r="Q237"/>
  <c r="P237"/>
  <c r="O237"/>
  <c r="V236"/>
  <c r="U236"/>
  <c r="T236"/>
  <c r="R236"/>
  <c r="Q236"/>
  <c r="P236"/>
  <c r="O236"/>
  <c r="V235"/>
  <c r="U235"/>
  <c r="T235"/>
  <c r="R235"/>
  <c r="Q235"/>
  <c r="P235"/>
  <c r="O235"/>
  <c r="V234"/>
  <c r="U234"/>
  <c r="T234"/>
  <c r="R234"/>
  <c r="Q234"/>
  <c r="P234"/>
  <c r="O234"/>
  <c r="V233"/>
  <c r="U233"/>
  <c r="T233"/>
  <c r="R233"/>
  <c r="Q233"/>
  <c r="P233"/>
  <c r="O233"/>
  <c r="V232"/>
  <c r="U232"/>
  <c r="T232"/>
  <c r="R232"/>
  <c r="Q232"/>
  <c r="P232"/>
  <c r="O232"/>
  <c r="V231"/>
  <c r="U231"/>
  <c r="T231"/>
  <c r="R231"/>
  <c r="Q231"/>
  <c r="P231"/>
  <c r="O231"/>
  <c r="U230"/>
  <c r="T230"/>
  <c r="Q230"/>
  <c r="P230"/>
  <c r="O230"/>
  <c r="U229"/>
  <c r="T229"/>
  <c r="Q229"/>
  <c r="P229"/>
  <c r="O229"/>
  <c r="U228"/>
  <c r="T228"/>
  <c r="Q228"/>
  <c r="P228"/>
  <c r="O228"/>
  <c r="U227"/>
  <c r="T227"/>
  <c r="Q227"/>
  <c r="P227"/>
  <c r="O227"/>
  <c r="U226"/>
  <c r="T226"/>
  <c r="Q226"/>
  <c r="P226"/>
  <c r="O226"/>
  <c r="U225"/>
  <c r="T225"/>
  <c r="Q225"/>
  <c r="P225"/>
  <c r="O225"/>
  <c r="U224"/>
  <c r="T224"/>
  <c r="Q224"/>
  <c r="P224"/>
  <c r="O224"/>
  <c r="U223"/>
  <c r="T223"/>
  <c r="Q223"/>
  <c r="P223"/>
  <c r="O223"/>
  <c r="Q217"/>
  <c r="P217"/>
  <c r="O217"/>
  <c r="Q216"/>
  <c r="P216"/>
  <c r="O216"/>
  <c r="Y216" s="1"/>
  <c r="Q215"/>
  <c r="P215"/>
  <c r="O215"/>
  <c r="Q214"/>
  <c r="P214"/>
  <c r="O214"/>
  <c r="R213"/>
  <c r="Q213"/>
  <c r="P213"/>
  <c r="O213"/>
  <c r="R212"/>
  <c r="Q212"/>
  <c r="P212"/>
  <c r="O212"/>
  <c r="Y212" s="1"/>
  <c r="R211"/>
  <c r="Q211"/>
  <c r="P211"/>
  <c r="O211"/>
  <c r="R210"/>
  <c r="Q210"/>
  <c r="P210"/>
  <c r="O210"/>
  <c r="R209"/>
  <c r="Q209"/>
  <c r="P209"/>
  <c r="O209"/>
  <c r="R222"/>
  <c r="Q222"/>
  <c r="P222"/>
  <c r="O222"/>
  <c r="Y222" s="1"/>
  <c r="R221"/>
  <c r="Q221"/>
  <c r="P221"/>
  <c r="O221"/>
  <c r="Y221" s="1"/>
  <c r="R220"/>
  <c r="Q220"/>
  <c r="P220"/>
  <c r="O220"/>
  <c r="Y220" s="1"/>
  <c r="R219"/>
  <c r="Q219"/>
  <c r="P219"/>
  <c r="O219"/>
  <c r="R218"/>
  <c r="Q218"/>
  <c r="P218"/>
  <c r="O218"/>
  <c r="Y218" s="1"/>
  <c r="R11"/>
  <c r="Q11"/>
  <c r="P11"/>
  <c r="O11"/>
  <c r="B150" i="4"/>
  <c r="C150"/>
  <c r="D150" s="1"/>
  <c r="B151"/>
  <c r="C151"/>
  <c r="D151" s="1"/>
  <c r="B130"/>
  <c r="C130"/>
  <c r="D130" s="1"/>
  <c r="B107"/>
  <c r="C107"/>
  <c r="D107" s="1"/>
  <c r="B108"/>
  <c r="C108"/>
  <c r="D108" s="1"/>
  <c r="B109"/>
  <c r="C109"/>
  <c r="D109" s="1"/>
  <c r="B79"/>
  <c r="C79"/>
  <c r="D79" s="1"/>
  <c r="B80"/>
  <c r="C80"/>
  <c r="D80" s="1"/>
  <c r="B81"/>
  <c r="C81"/>
  <c r="D81" s="1"/>
  <c r="B82"/>
  <c r="C82"/>
  <c r="D82" s="1"/>
  <c r="B83"/>
  <c r="C83"/>
  <c r="D83" s="1"/>
  <c r="B84"/>
  <c r="C84"/>
  <c r="D84" s="1"/>
  <c r="B85"/>
  <c r="C85"/>
  <c r="D85" s="1"/>
  <c r="B86"/>
  <c r="C86"/>
  <c r="D86" s="1"/>
  <c r="B59"/>
  <c r="C59"/>
  <c r="D59" s="1"/>
  <c r="B60"/>
  <c r="C60"/>
  <c r="D60" s="1"/>
  <c r="B61"/>
  <c r="C61"/>
  <c r="D61" s="1"/>
  <c r="B62"/>
  <c r="C62"/>
  <c r="D62" s="1"/>
  <c r="B40"/>
  <c r="C40"/>
  <c r="D40" s="1"/>
  <c r="B41"/>
  <c r="C41"/>
  <c r="D41" s="1"/>
  <c r="B42"/>
  <c r="C42"/>
  <c r="D42" s="1"/>
  <c r="B43"/>
  <c r="C43"/>
  <c r="D43" s="1"/>
  <c r="B25"/>
  <c r="C25"/>
  <c r="D25" s="1"/>
  <c r="B26"/>
  <c r="C26"/>
  <c r="D26" s="1"/>
  <c r="B27"/>
  <c r="C27"/>
  <c r="D27" s="1"/>
  <c r="B28"/>
  <c r="C28"/>
  <c r="D28" s="1"/>
  <c r="C10"/>
  <c r="D10" s="1"/>
  <c r="C11"/>
  <c r="D11" s="1"/>
  <c r="C12"/>
  <c r="D12" s="1"/>
  <c r="C13"/>
  <c r="D13" s="1"/>
  <c r="B10"/>
  <c r="B11"/>
  <c r="B12"/>
  <c r="B13"/>
  <c r="B129"/>
  <c r="C129"/>
  <c r="F129" s="1"/>
  <c r="B78"/>
  <c r="C78"/>
  <c r="F78" s="1"/>
  <c r="Y253" i="1" l="1"/>
  <c r="Y254"/>
  <c r="Y255"/>
  <c r="Y256"/>
  <c r="Y257"/>
  <c r="Y258"/>
  <c r="G41" i="4"/>
  <c r="G79"/>
  <c r="Y265" i="1"/>
  <c r="Y261"/>
  <c r="Y263"/>
  <c r="Y267"/>
  <c r="Y259"/>
  <c r="Y260"/>
  <c r="Y262"/>
  <c r="Y264"/>
  <c r="Y266"/>
  <c r="G60" i="4"/>
  <c r="Y252" i="1"/>
  <c r="Y245"/>
  <c r="Y249"/>
  <c r="Y248"/>
  <c r="Y247"/>
  <c r="Y242"/>
  <c r="Y250"/>
  <c r="Y243"/>
  <c r="Y244"/>
  <c r="Y246"/>
  <c r="Y251"/>
  <c r="Y241"/>
  <c r="G27" i="4"/>
  <c r="G62"/>
  <c r="G86"/>
  <c r="G108"/>
  <c r="Y237" i="1"/>
  <c r="Y234"/>
  <c r="Y238"/>
  <c r="Y233"/>
  <c r="Y239"/>
  <c r="Y232"/>
  <c r="Y240"/>
  <c r="Y236"/>
  <c r="Y235"/>
  <c r="Y231"/>
  <c r="G25" i="4"/>
  <c r="G40"/>
  <c r="G61"/>
  <c r="G59"/>
  <c r="G84"/>
  <c r="G109"/>
  <c r="G130"/>
  <c r="Y226" i="1"/>
  <c r="Y230"/>
  <c r="Y228"/>
  <c r="Y225"/>
  <c r="Y227"/>
  <c r="Y229"/>
  <c r="Y224"/>
  <c r="Y223"/>
  <c r="G28" i="4"/>
  <c r="G26"/>
  <c r="G42"/>
  <c r="E41"/>
  <c r="E40"/>
  <c r="E62"/>
  <c r="E61"/>
  <c r="E60"/>
  <c r="E59"/>
  <c r="E86"/>
  <c r="G80"/>
  <c r="E79"/>
  <c r="E109"/>
  <c r="E108"/>
  <c r="G151"/>
  <c r="Y217" i="1"/>
  <c r="Y215"/>
  <c r="Y214"/>
  <c r="G11" i="4"/>
  <c r="E28"/>
  <c r="E27"/>
  <c r="E26"/>
  <c r="E25"/>
  <c r="G85"/>
  <c r="G82"/>
  <c r="F107"/>
  <c r="E130"/>
  <c r="G150"/>
  <c r="Y213" i="1"/>
  <c r="Y210"/>
  <c r="Y211"/>
  <c r="Y209"/>
  <c r="G43" i="4"/>
  <c r="E42"/>
  <c r="E43"/>
  <c r="E11"/>
  <c r="G10"/>
  <c r="F86"/>
  <c r="H86" s="1"/>
  <c r="F85"/>
  <c r="G83"/>
  <c r="G81"/>
  <c r="F108"/>
  <c r="H108" s="1"/>
  <c r="F130"/>
  <c r="E151"/>
  <c r="E150"/>
  <c r="Y219" i="1"/>
  <c r="E85" i="4"/>
  <c r="E84"/>
  <c r="E83"/>
  <c r="E82"/>
  <c r="E81"/>
  <c r="E80"/>
  <c r="G13"/>
  <c r="G12"/>
  <c r="E10"/>
  <c r="F109"/>
  <c r="H109" s="1"/>
  <c r="G107"/>
  <c r="E107"/>
  <c r="Y11" i="1"/>
  <c r="F151" i="4"/>
  <c r="F150"/>
  <c r="F84"/>
  <c r="F83"/>
  <c r="F82"/>
  <c r="F81"/>
  <c r="F80"/>
  <c r="F79"/>
  <c r="F62"/>
  <c r="H62" s="1"/>
  <c r="F61"/>
  <c r="F60"/>
  <c r="H60" s="1"/>
  <c r="F59"/>
  <c r="H59" s="1"/>
  <c r="F43"/>
  <c r="H43" s="1"/>
  <c r="F42"/>
  <c r="F41"/>
  <c r="H41" s="1"/>
  <c r="F40"/>
  <c r="H40" s="1"/>
  <c r="F28"/>
  <c r="H28" s="1"/>
  <c r="F27"/>
  <c r="F26"/>
  <c r="F25"/>
  <c r="E12"/>
  <c r="E13"/>
  <c r="F13"/>
  <c r="F12"/>
  <c r="F11"/>
  <c r="F10"/>
  <c r="H10" s="1"/>
  <c r="E78"/>
  <c r="G78"/>
  <c r="E129"/>
  <c r="G129"/>
  <c r="D78"/>
  <c r="D129"/>
  <c r="P146" i="1"/>
  <c r="O146"/>
  <c r="P145"/>
  <c r="O145"/>
  <c r="C51" i="5"/>
  <c r="D51"/>
  <c r="C52"/>
  <c r="D52"/>
  <c r="C11"/>
  <c r="D11"/>
  <c r="C38"/>
  <c r="D38"/>
  <c r="C53"/>
  <c r="D53"/>
  <c r="C54"/>
  <c r="D54"/>
  <c r="C42"/>
  <c r="D42"/>
  <c r="C7"/>
  <c r="D7"/>
  <c r="C45"/>
  <c r="D45"/>
  <c r="C40"/>
  <c r="D40"/>
  <c r="C20"/>
  <c r="D20"/>
  <c r="C55"/>
  <c r="D55"/>
  <c r="C56"/>
  <c r="D56"/>
  <c r="C35"/>
  <c r="D35"/>
  <c r="C30"/>
  <c r="D30"/>
  <c r="C12"/>
  <c r="D12"/>
  <c r="C57"/>
  <c r="D57"/>
  <c r="C58"/>
  <c r="D58"/>
  <c r="C36"/>
  <c r="D36"/>
  <c r="C59"/>
  <c r="D59"/>
  <c r="C29"/>
  <c r="D29"/>
  <c r="C60"/>
  <c r="D60"/>
  <c r="C31"/>
  <c r="D31"/>
  <c r="C16"/>
  <c r="D16"/>
  <c r="C15"/>
  <c r="D15"/>
  <c r="C61"/>
  <c r="D61"/>
  <c r="C39"/>
  <c r="D39"/>
  <c r="C5"/>
  <c r="D5"/>
  <c r="C62"/>
  <c r="D62"/>
  <c r="C25"/>
  <c r="D25"/>
  <c r="C24"/>
  <c r="D24"/>
  <c r="C13"/>
  <c r="D13"/>
  <c r="C37"/>
  <c r="D37"/>
  <c r="C26"/>
  <c r="D26"/>
  <c r="C63"/>
  <c r="D63"/>
  <c r="C28"/>
  <c r="D28"/>
  <c r="C22"/>
  <c r="D22"/>
  <c r="C23"/>
  <c r="D23"/>
  <c r="C9"/>
  <c r="D9"/>
  <c r="C19"/>
  <c r="D19"/>
  <c r="C46"/>
  <c r="D46"/>
  <c r="C34"/>
  <c r="D34"/>
  <c r="C64"/>
  <c r="D64"/>
  <c r="C32"/>
  <c r="D32"/>
  <c r="C21"/>
  <c r="D21"/>
  <c r="C33"/>
  <c r="D33"/>
  <c r="C47"/>
  <c r="D47"/>
  <c r="C48"/>
  <c r="D48"/>
  <c r="C41"/>
  <c r="D41"/>
  <c r="C14"/>
  <c r="D14"/>
  <c r="C8"/>
  <c r="D8"/>
  <c r="C44"/>
  <c r="D44"/>
  <c r="C6"/>
  <c r="D6"/>
  <c r="C17"/>
  <c r="D17"/>
  <c r="C43"/>
  <c r="D43"/>
  <c r="C10"/>
  <c r="D10"/>
  <c r="C49"/>
  <c r="D49"/>
  <c r="C18"/>
  <c r="D18"/>
  <c r="C50"/>
  <c r="D50"/>
  <c r="D27"/>
  <c r="C27"/>
  <c r="B142" i="4"/>
  <c r="C142"/>
  <c r="B143"/>
  <c r="C143"/>
  <c r="B144"/>
  <c r="C144"/>
  <c r="B145"/>
  <c r="C145"/>
  <c r="B146"/>
  <c r="C146"/>
  <c r="B147"/>
  <c r="C147"/>
  <c r="B148"/>
  <c r="C148"/>
  <c r="B149"/>
  <c r="C149"/>
  <c r="C141"/>
  <c r="B141"/>
  <c r="C140"/>
  <c r="B140"/>
  <c r="C139"/>
  <c r="B13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C119"/>
  <c r="B119"/>
  <c r="C118"/>
  <c r="B118"/>
  <c r="C117"/>
  <c r="B117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C95"/>
  <c r="B95"/>
  <c r="C94"/>
  <c r="B94"/>
  <c r="C93"/>
  <c r="B93"/>
  <c r="B72"/>
  <c r="C72"/>
  <c r="B73"/>
  <c r="C73"/>
  <c r="B74"/>
  <c r="C74"/>
  <c r="B75"/>
  <c r="C75"/>
  <c r="B76"/>
  <c r="C76"/>
  <c r="B77"/>
  <c r="C77"/>
  <c r="C71"/>
  <c r="B71"/>
  <c r="C70"/>
  <c r="B70"/>
  <c r="C69"/>
  <c r="B69"/>
  <c r="B53"/>
  <c r="C53"/>
  <c r="B54"/>
  <c r="C54"/>
  <c r="B55"/>
  <c r="C55"/>
  <c r="B56"/>
  <c r="C56"/>
  <c r="B57"/>
  <c r="C57"/>
  <c r="B58"/>
  <c r="C58"/>
  <c r="C52"/>
  <c r="B52"/>
  <c r="C51"/>
  <c r="B51"/>
  <c r="C50"/>
  <c r="B50"/>
  <c r="B38"/>
  <c r="C38"/>
  <c r="B39"/>
  <c r="C39"/>
  <c r="C37"/>
  <c r="B37"/>
  <c r="C36"/>
  <c r="B36"/>
  <c r="C35"/>
  <c r="B35"/>
  <c r="B23"/>
  <c r="C23"/>
  <c r="B24"/>
  <c r="C24"/>
  <c r="R147" i="1"/>
  <c r="Q147"/>
  <c r="P147"/>
  <c r="O147"/>
  <c r="C22" i="4"/>
  <c r="B22"/>
  <c r="C21"/>
  <c r="B21"/>
  <c r="C20"/>
  <c r="B20"/>
  <c r="B9"/>
  <c r="C9"/>
  <c r="C8"/>
  <c r="C7"/>
  <c r="F7" s="1"/>
  <c r="B8"/>
  <c r="B20" i="1"/>
  <c r="B35" s="1"/>
  <c r="B50" s="1"/>
  <c r="B65" s="1"/>
  <c r="B80" s="1"/>
  <c r="B95" s="1"/>
  <c r="B110" s="1"/>
  <c r="C20"/>
  <c r="C35" s="1"/>
  <c r="C50" s="1"/>
  <c r="C65" s="1"/>
  <c r="C80" s="1"/>
  <c r="C95" s="1"/>
  <c r="C110" s="1"/>
  <c r="B21"/>
  <c r="B36" s="1"/>
  <c r="B51" s="1"/>
  <c r="B66" s="1"/>
  <c r="B81" s="1"/>
  <c r="B96" s="1"/>
  <c r="B111" s="1"/>
  <c r="C21"/>
  <c r="C36" s="1"/>
  <c r="C51" s="1"/>
  <c r="C66" s="1"/>
  <c r="C81" s="1"/>
  <c r="C96" s="1"/>
  <c r="C111" s="1"/>
  <c r="B22"/>
  <c r="B37" s="1"/>
  <c r="B52" s="1"/>
  <c r="B67" s="1"/>
  <c r="B82" s="1"/>
  <c r="B97" s="1"/>
  <c r="B112" s="1"/>
  <c r="C22"/>
  <c r="C37" s="1"/>
  <c r="C52" s="1"/>
  <c r="C67" s="1"/>
  <c r="C82" s="1"/>
  <c r="C97" s="1"/>
  <c r="C112" s="1"/>
  <c r="B23"/>
  <c r="B38" s="1"/>
  <c r="B53" s="1"/>
  <c r="B68" s="1"/>
  <c r="B83" s="1"/>
  <c r="B98" s="1"/>
  <c r="B113" s="1"/>
  <c r="C23"/>
  <c r="C38" s="1"/>
  <c r="C53" s="1"/>
  <c r="C68" s="1"/>
  <c r="C83" s="1"/>
  <c r="C98" s="1"/>
  <c r="C113" s="1"/>
  <c r="B24"/>
  <c r="B39" s="1"/>
  <c r="B54" s="1"/>
  <c r="B69" s="1"/>
  <c r="B84" s="1"/>
  <c r="B99" s="1"/>
  <c r="B114" s="1"/>
  <c r="C24"/>
  <c r="C39" s="1"/>
  <c r="C54" s="1"/>
  <c r="C69" s="1"/>
  <c r="C84" s="1"/>
  <c r="C99" s="1"/>
  <c r="C114" s="1"/>
  <c r="B25"/>
  <c r="B40" s="1"/>
  <c r="B55" s="1"/>
  <c r="B70" s="1"/>
  <c r="B85" s="1"/>
  <c r="B100" s="1"/>
  <c r="B115" s="1"/>
  <c r="C25"/>
  <c r="C40" s="1"/>
  <c r="C55" s="1"/>
  <c r="C70" s="1"/>
  <c r="C85" s="1"/>
  <c r="C100" s="1"/>
  <c r="C115" s="1"/>
  <c r="B26"/>
  <c r="B41" s="1"/>
  <c r="B56" s="1"/>
  <c r="B71" s="1"/>
  <c r="B86" s="1"/>
  <c r="B101" s="1"/>
  <c r="B116" s="1"/>
  <c r="C26"/>
  <c r="C41" s="1"/>
  <c r="C56" s="1"/>
  <c r="C71" s="1"/>
  <c r="C86" s="1"/>
  <c r="C101" s="1"/>
  <c r="C116" s="1"/>
  <c r="B27"/>
  <c r="B42" s="1"/>
  <c r="B57" s="1"/>
  <c r="B72" s="1"/>
  <c r="B87" s="1"/>
  <c r="B102" s="1"/>
  <c r="B117" s="1"/>
  <c r="C27"/>
  <c r="C42" s="1"/>
  <c r="C57" s="1"/>
  <c r="C72" s="1"/>
  <c r="C87" s="1"/>
  <c r="C102" s="1"/>
  <c r="C117" s="1"/>
  <c r="B28"/>
  <c r="B43" s="1"/>
  <c r="B58" s="1"/>
  <c r="B73" s="1"/>
  <c r="B88" s="1"/>
  <c r="B103" s="1"/>
  <c r="B118" s="1"/>
  <c r="C28"/>
  <c r="C43" s="1"/>
  <c r="C58" s="1"/>
  <c r="C73" s="1"/>
  <c r="C88" s="1"/>
  <c r="C103" s="1"/>
  <c r="C118" s="1"/>
  <c r="B29"/>
  <c r="B44" s="1"/>
  <c r="B59" s="1"/>
  <c r="B74" s="1"/>
  <c r="B89" s="1"/>
  <c r="B104" s="1"/>
  <c r="B119" s="1"/>
  <c r="C29"/>
  <c r="C44" s="1"/>
  <c r="C59" s="1"/>
  <c r="C74" s="1"/>
  <c r="C89" s="1"/>
  <c r="C104" s="1"/>
  <c r="C119" s="1"/>
  <c r="B30"/>
  <c r="B45" s="1"/>
  <c r="B60" s="1"/>
  <c r="B75" s="1"/>
  <c r="B90" s="1"/>
  <c r="B105" s="1"/>
  <c r="B120" s="1"/>
  <c r="C30"/>
  <c r="C45" s="1"/>
  <c r="C60" s="1"/>
  <c r="C75" s="1"/>
  <c r="C90" s="1"/>
  <c r="C105" s="1"/>
  <c r="C120" s="1"/>
  <c r="B31"/>
  <c r="B46" s="1"/>
  <c r="B61" s="1"/>
  <c r="B76" s="1"/>
  <c r="B91" s="1"/>
  <c r="B106" s="1"/>
  <c r="B121" s="1"/>
  <c r="C31"/>
  <c r="C46" s="1"/>
  <c r="C61" s="1"/>
  <c r="C76" s="1"/>
  <c r="C91" s="1"/>
  <c r="C106" s="1"/>
  <c r="C121" s="1"/>
  <c r="B32"/>
  <c r="B47" s="1"/>
  <c r="B62" s="1"/>
  <c r="B77" s="1"/>
  <c r="B92" s="1"/>
  <c r="B107" s="1"/>
  <c r="B122" s="1"/>
  <c r="C32"/>
  <c r="C47" s="1"/>
  <c r="C62" s="1"/>
  <c r="C77" s="1"/>
  <c r="C92" s="1"/>
  <c r="C107" s="1"/>
  <c r="C122" s="1"/>
  <c r="B33"/>
  <c r="B48" s="1"/>
  <c r="B63" s="1"/>
  <c r="B78" s="1"/>
  <c r="B93" s="1"/>
  <c r="B108" s="1"/>
  <c r="B123" s="1"/>
  <c r="C33"/>
  <c r="C48" s="1"/>
  <c r="C63" s="1"/>
  <c r="C78" s="1"/>
  <c r="C93" s="1"/>
  <c r="C108" s="1"/>
  <c r="C123" s="1"/>
  <c r="C19"/>
  <c r="C34" s="1"/>
  <c r="C49" s="1"/>
  <c r="C64" s="1"/>
  <c r="C79" s="1"/>
  <c r="C94" s="1"/>
  <c r="C109" s="1"/>
  <c r="B19"/>
  <c r="B34" s="1"/>
  <c r="B49" s="1"/>
  <c r="B64" s="1"/>
  <c r="B79" s="1"/>
  <c r="B94" s="1"/>
  <c r="B109" s="1"/>
  <c r="V208"/>
  <c r="U208"/>
  <c r="T208"/>
  <c r="R208"/>
  <c r="Q208"/>
  <c r="P208"/>
  <c r="O208"/>
  <c r="V207"/>
  <c r="U207"/>
  <c r="T207"/>
  <c r="R207"/>
  <c r="Q207"/>
  <c r="P207"/>
  <c r="O207"/>
  <c r="V206"/>
  <c r="U206"/>
  <c r="T206"/>
  <c r="R206"/>
  <c r="Q206"/>
  <c r="P206"/>
  <c r="O206"/>
  <c r="V205"/>
  <c r="U205"/>
  <c r="T205"/>
  <c r="R205"/>
  <c r="Q205"/>
  <c r="P205"/>
  <c r="O205"/>
  <c r="V204"/>
  <c r="U204"/>
  <c r="T204"/>
  <c r="R204"/>
  <c r="Q204"/>
  <c r="P204"/>
  <c r="O204"/>
  <c r="V203"/>
  <c r="U203"/>
  <c r="T203"/>
  <c r="R203"/>
  <c r="Q203"/>
  <c r="P203"/>
  <c r="O203"/>
  <c r="V202"/>
  <c r="U202"/>
  <c r="T202"/>
  <c r="R202"/>
  <c r="Q202"/>
  <c r="P202"/>
  <c r="O202"/>
  <c r="V201"/>
  <c r="U201"/>
  <c r="T201"/>
  <c r="R201"/>
  <c r="Q201"/>
  <c r="P201"/>
  <c r="O201"/>
  <c r="V200"/>
  <c r="U200"/>
  <c r="T200"/>
  <c r="R200"/>
  <c r="Q200"/>
  <c r="P200"/>
  <c r="O200"/>
  <c r="V199"/>
  <c r="U199"/>
  <c r="T199"/>
  <c r="R199"/>
  <c r="Q199"/>
  <c r="P199"/>
  <c r="O199"/>
  <c r="V198"/>
  <c r="U198"/>
  <c r="T198"/>
  <c r="R198"/>
  <c r="Q198"/>
  <c r="P198"/>
  <c r="O198"/>
  <c r="V197"/>
  <c r="U197"/>
  <c r="T197"/>
  <c r="R197"/>
  <c r="Q197"/>
  <c r="P197"/>
  <c r="O197"/>
  <c r="V196"/>
  <c r="U196"/>
  <c r="T196"/>
  <c r="R196"/>
  <c r="Q196"/>
  <c r="P196"/>
  <c r="O196"/>
  <c r="V195"/>
  <c r="U195"/>
  <c r="T195"/>
  <c r="R195"/>
  <c r="Q195"/>
  <c r="P195"/>
  <c r="O195"/>
  <c r="V194"/>
  <c r="U194"/>
  <c r="T194"/>
  <c r="R194"/>
  <c r="Q194"/>
  <c r="P194"/>
  <c r="O194"/>
  <c r="V193"/>
  <c r="U193"/>
  <c r="T193"/>
  <c r="R193"/>
  <c r="Q193"/>
  <c r="P193"/>
  <c r="O193"/>
  <c r="V192"/>
  <c r="U192"/>
  <c r="T192"/>
  <c r="R192"/>
  <c r="Q192"/>
  <c r="P192"/>
  <c r="O192"/>
  <c r="V191"/>
  <c r="U191"/>
  <c r="T191"/>
  <c r="R191"/>
  <c r="Q191"/>
  <c r="P191"/>
  <c r="O191"/>
  <c r="V190"/>
  <c r="U190"/>
  <c r="T190"/>
  <c r="R190"/>
  <c r="Q190"/>
  <c r="P190"/>
  <c r="O190"/>
  <c r="V189"/>
  <c r="U189"/>
  <c r="T189"/>
  <c r="R189"/>
  <c r="Q189"/>
  <c r="P189"/>
  <c r="O189"/>
  <c r="V188"/>
  <c r="U188"/>
  <c r="T188"/>
  <c r="R188"/>
  <c r="Q188"/>
  <c r="P188"/>
  <c r="O188"/>
  <c r="V187"/>
  <c r="U187"/>
  <c r="T187"/>
  <c r="R187"/>
  <c r="Q187"/>
  <c r="P187"/>
  <c r="O187"/>
  <c r="V186"/>
  <c r="U186"/>
  <c r="T186"/>
  <c r="R186"/>
  <c r="Q186"/>
  <c r="P186"/>
  <c r="O186"/>
  <c r="V185"/>
  <c r="U185"/>
  <c r="T185"/>
  <c r="R185"/>
  <c r="Q185"/>
  <c r="P185"/>
  <c r="O185"/>
  <c r="V184"/>
  <c r="U184"/>
  <c r="T184"/>
  <c r="R184"/>
  <c r="Q184"/>
  <c r="P184"/>
  <c r="O184"/>
  <c r="V183"/>
  <c r="U183"/>
  <c r="T183"/>
  <c r="R183"/>
  <c r="Q183"/>
  <c r="P183"/>
  <c r="O183"/>
  <c r="V182"/>
  <c r="U182"/>
  <c r="T182"/>
  <c r="R182"/>
  <c r="Q182"/>
  <c r="P182"/>
  <c r="O182"/>
  <c r="V181"/>
  <c r="U181"/>
  <c r="T181"/>
  <c r="R181"/>
  <c r="Q181"/>
  <c r="P181"/>
  <c r="O181"/>
  <c r="V180"/>
  <c r="U180"/>
  <c r="T180"/>
  <c r="R180"/>
  <c r="Q180"/>
  <c r="P180"/>
  <c r="O180"/>
  <c r="V179"/>
  <c r="U179"/>
  <c r="T179"/>
  <c r="R179"/>
  <c r="Q179"/>
  <c r="P179"/>
  <c r="O179"/>
  <c r="V178"/>
  <c r="U178"/>
  <c r="T178"/>
  <c r="R178"/>
  <c r="Q178"/>
  <c r="P178"/>
  <c r="O178"/>
  <c r="V177"/>
  <c r="U177"/>
  <c r="T177"/>
  <c r="R177"/>
  <c r="Q177"/>
  <c r="P177"/>
  <c r="O177"/>
  <c r="V176"/>
  <c r="U176"/>
  <c r="T176"/>
  <c r="R176"/>
  <c r="Q176"/>
  <c r="P176"/>
  <c r="O176"/>
  <c r="V175"/>
  <c r="U175"/>
  <c r="T175"/>
  <c r="R175"/>
  <c r="Q175"/>
  <c r="P175"/>
  <c r="O175"/>
  <c r="V174"/>
  <c r="U174"/>
  <c r="T174"/>
  <c r="R174"/>
  <c r="Q174"/>
  <c r="P174"/>
  <c r="O174"/>
  <c r="U173"/>
  <c r="T173"/>
  <c r="Q173"/>
  <c r="P173"/>
  <c r="O173"/>
  <c r="U172"/>
  <c r="T172"/>
  <c r="Q172"/>
  <c r="P172"/>
  <c r="O172"/>
  <c r="U171"/>
  <c r="T171"/>
  <c r="Q171"/>
  <c r="P171"/>
  <c r="O171"/>
  <c r="U170"/>
  <c r="T170"/>
  <c r="Q170"/>
  <c r="P170"/>
  <c r="O170"/>
  <c r="U169"/>
  <c r="T169"/>
  <c r="Q169"/>
  <c r="P169"/>
  <c r="O169"/>
  <c r="U168"/>
  <c r="T168"/>
  <c r="Q168"/>
  <c r="P168"/>
  <c r="O168"/>
  <c r="U167"/>
  <c r="T167"/>
  <c r="Q167"/>
  <c r="P167"/>
  <c r="O167"/>
  <c r="U166"/>
  <c r="T166"/>
  <c r="Q166"/>
  <c r="P166"/>
  <c r="O166"/>
  <c r="R151"/>
  <c r="Q151"/>
  <c r="P151"/>
  <c r="O151"/>
  <c r="R150"/>
  <c r="Q150"/>
  <c r="P150"/>
  <c r="O150"/>
  <c r="R149"/>
  <c r="Q149"/>
  <c r="P149"/>
  <c r="O149"/>
  <c r="R148"/>
  <c r="Q148"/>
  <c r="P148"/>
  <c r="O148"/>
  <c r="V164"/>
  <c r="U164"/>
  <c r="T164"/>
  <c r="R164"/>
  <c r="Q164"/>
  <c r="P164"/>
  <c r="O164"/>
  <c r="V163"/>
  <c r="U163"/>
  <c r="T163"/>
  <c r="R163"/>
  <c r="Q163"/>
  <c r="P163"/>
  <c r="O163"/>
  <c r="V162"/>
  <c r="U162"/>
  <c r="T162"/>
  <c r="R162"/>
  <c r="Q162"/>
  <c r="P162"/>
  <c r="O162"/>
  <c r="V161"/>
  <c r="U161"/>
  <c r="T161"/>
  <c r="R161"/>
  <c r="Q161"/>
  <c r="P161"/>
  <c r="O161"/>
  <c r="V159"/>
  <c r="U159"/>
  <c r="T159"/>
  <c r="R159"/>
  <c r="Q159"/>
  <c r="P159"/>
  <c r="O159"/>
  <c r="V158"/>
  <c r="U158"/>
  <c r="T158"/>
  <c r="R158"/>
  <c r="Q158"/>
  <c r="P158"/>
  <c r="O158"/>
  <c r="U10"/>
  <c r="T10"/>
  <c r="Q10"/>
  <c r="P10"/>
  <c r="O10"/>
  <c r="V165"/>
  <c r="U165"/>
  <c r="T165"/>
  <c r="R165"/>
  <c r="Q165"/>
  <c r="P165"/>
  <c r="O165"/>
  <c r="V160"/>
  <c r="U160"/>
  <c r="T160"/>
  <c r="R160"/>
  <c r="Q160"/>
  <c r="P160"/>
  <c r="O160"/>
  <c r="V157"/>
  <c r="U157"/>
  <c r="T157"/>
  <c r="R157"/>
  <c r="Q157"/>
  <c r="P157"/>
  <c r="O157"/>
  <c r="O7"/>
  <c r="P6"/>
  <c r="O6"/>
  <c r="P5"/>
  <c r="Q5"/>
  <c r="O5"/>
  <c r="V9"/>
  <c r="U9"/>
  <c r="R9"/>
  <c r="Q9"/>
  <c r="P9"/>
  <c r="T9"/>
  <c r="O9"/>
  <c r="W8"/>
  <c r="V8"/>
  <c r="U8"/>
  <c r="T8"/>
  <c r="S8"/>
  <c r="R8"/>
  <c r="Q8"/>
  <c r="P8"/>
  <c r="O8"/>
  <c r="R156"/>
  <c r="Q156"/>
  <c r="P156"/>
  <c r="O156"/>
  <c r="R155"/>
  <c r="Q155"/>
  <c r="P155"/>
  <c r="O155"/>
  <c r="R154"/>
  <c r="Q154"/>
  <c r="P154"/>
  <c r="O154"/>
  <c r="R153"/>
  <c r="Q153"/>
  <c r="P153"/>
  <c r="O153"/>
  <c r="R152"/>
  <c r="Q152"/>
  <c r="P152"/>
  <c r="O152"/>
  <c r="P4"/>
  <c r="Q4"/>
  <c r="R4"/>
  <c r="O4"/>
  <c r="B7" i="4"/>
  <c r="H25" l="1"/>
  <c r="H27"/>
  <c r="H42"/>
  <c r="H61"/>
  <c r="H79"/>
  <c r="H85"/>
  <c r="H130"/>
  <c r="Y145" i="1"/>
  <c r="H81" i="4"/>
  <c r="H83"/>
  <c r="H150"/>
  <c r="H26"/>
  <c r="H129"/>
  <c r="H78"/>
  <c r="H11"/>
  <c r="H80"/>
  <c r="H82"/>
  <c r="H84"/>
  <c r="H151"/>
  <c r="H107"/>
  <c r="H12"/>
  <c r="H13"/>
  <c r="F9"/>
  <c r="D9"/>
  <c r="G9"/>
  <c r="E9"/>
  <c r="F24"/>
  <c r="D24"/>
  <c r="G24"/>
  <c r="E24"/>
  <c r="F23"/>
  <c r="D23"/>
  <c r="G23"/>
  <c r="E23"/>
  <c r="F39"/>
  <c r="D39"/>
  <c r="G39"/>
  <c r="E39"/>
  <c r="F38"/>
  <c r="D38"/>
  <c r="G38"/>
  <c r="E38"/>
  <c r="F58"/>
  <c r="D58"/>
  <c r="G58"/>
  <c r="E58"/>
  <c r="F57"/>
  <c r="D57"/>
  <c r="G57"/>
  <c r="E57"/>
  <c r="F56"/>
  <c r="D56"/>
  <c r="G56"/>
  <c r="E56"/>
  <c r="F55"/>
  <c r="D55"/>
  <c r="G55"/>
  <c r="E55"/>
  <c r="F54"/>
  <c r="D54"/>
  <c r="G54"/>
  <c r="E54"/>
  <c r="F53"/>
  <c r="D53"/>
  <c r="G53"/>
  <c r="E53"/>
  <c r="F77"/>
  <c r="D77"/>
  <c r="G77"/>
  <c r="E77"/>
  <c r="F76"/>
  <c r="D76"/>
  <c r="G76"/>
  <c r="E76"/>
  <c r="F75"/>
  <c r="D75"/>
  <c r="G75"/>
  <c r="E75"/>
  <c r="F74"/>
  <c r="D74"/>
  <c r="G74"/>
  <c r="E74"/>
  <c r="F73"/>
  <c r="D73"/>
  <c r="G73"/>
  <c r="E73"/>
  <c r="F72"/>
  <c r="D72"/>
  <c r="G72"/>
  <c r="E72"/>
  <c r="F106"/>
  <c r="D106"/>
  <c r="G106"/>
  <c r="E106"/>
  <c r="F105"/>
  <c r="D105"/>
  <c r="G105"/>
  <c r="E105"/>
  <c r="F104"/>
  <c r="D104"/>
  <c r="G104"/>
  <c r="E104"/>
  <c r="F103"/>
  <c r="D103"/>
  <c r="G103"/>
  <c r="E103"/>
  <c r="F102"/>
  <c r="D102"/>
  <c r="G102"/>
  <c r="E102"/>
  <c r="F101"/>
  <c r="D101"/>
  <c r="G101"/>
  <c r="E101"/>
  <c r="F100"/>
  <c r="D100"/>
  <c r="G100"/>
  <c r="E100"/>
  <c r="F99"/>
  <c r="D99"/>
  <c r="G99"/>
  <c r="E99"/>
  <c r="F98"/>
  <c r="D98"/>
  <c r="G98"/>
  <c r="E98"/>
  <c r="F97"/>
  <c r="D97"/>
  <c r="G97"/>
  <c r="E97"/>
  <c r="F96"/>
  <c r="D96"/>
  <c r="G96"/>
  <c r="E96"/>
  <c r="F128"/>
  <c r="D128"/>
  <c r="G128"/>
  <c r="E128"/>
  <c r="F127"/>
  <c r="D127"/>
  <c r="G127"/>
  <c r="E127"/>
  <c r="F126"/>
  <c r="D126"/>
  <c r="G126"/>
  <c r="E126"/>
  <c r="F125"/>
  <c r="D125"/>
  <c r="G125"/>
  <c r="E125"/>
  <c r="F124"/>
  <c r="D124"/>
  <c r="G124"/>
  <c r="E124"/>
  <c r="F123"/>
  <c r="D123"/>
  <c r="G123"/>
  <c r="E123"/>
  <c r="F122"/>
  <c r="D122"/>
  <c r="G122"/>
  <c r="E122"/>
  <c r="F121"/>
  <c r="D121"/>
  <c r="G121"/>
  <c r="E121"/>
  <c r="F120"/>
  <c r="D120"/>
  <c r="G120"/>
  <c r="E120"/>
  <c r="F149"/>
  <c r="D149"/>
  <c r="G149"/>
  <c r="E149"/>
  <c r="F148"/>
  <c r="D148"/>
  <c r="G148"/>
  <c r="E148"/>
  <c r="F147"/>
  <c r="D147"/>
  <c r="G147"/>
  <c r="E147"/>
  <c r="F146"/>
  <c r="D146"/>
  <c r="G146"/>
  <c r="E146"/>
  <c r="F145"/>
  <c r="D145"/>
  <c r="G145"/>
  <c r="E145"/>
  <c r="F144"/>
  <c r="D144"/>
  <c r="G144"/>
  <c r="E144"/>
  <c r="F143"/>
  <c r="D143"/>
  <c r="G143"/>
  <c r="E143"/>
  <c r="F142"/>
  <c r="D142"/>
  <c r="G142"/>
  <c r="E142"/>
  <c r="F8"/>
  <c r="D8"/>
  <c r="G8"/>
  <c r="E8"/>
  <c r="F20"/>
  <c r="D20"/>
  <c r="G20"/>
  <c r="E20"/>
  <c r="F21"/>
  <c r="D21"/>
  <c r="G21"/>
  <c r="E21"/>
  <c r="F22"/>
  <c r="D22"/>
  <c r="G22"/>
  <c r="E22"/>
  <c r="F35"/>
  <c r="D35"/>
  <c r="G35"/>
  <c r="E35"/>
  <c r="F36"/>
  <c r="D36"/>
  <c r="G36"/>
  <c r="E36"/>
  <c r="F37"/>
  <c r="D37"/>
  <c r="G37"/>
  <c r="E37"/>
  <c r="F50"/>
  <c r="D50"/>
  <c r="G50"/>
  <c r="E50"/>
  <c r="F51"/>
  <c r="D51"/>
  <c r="G51"/>
  <c r="E51"/>
  <c r="F52"/>
  <c r="D52"/>
  <c r="G52"/>
  <c r="E52"/>
  <c r="F69"/>
  <c r="D69"/>
  <c r="G69"/>
  <c r="E69"/>
  <c r="F70"/>
  <c r="D70"/>
  <c r="G70"/>
  <c r="E70"/>
  <c r="F71"/>
  <c r="D71"/>
  <c r="G71"/>
  <c r="E71"/>
  <c r="F93"/>
  <c r="D93"/>
  <c r="G93"/>
  <c r="E93"/>
  <c r="F94"/>
  <c r="D94"/>
  <c r="G94"/>
  <c r="E94"/>
  <c r="F95"/>
  <c r="D95"/>
  <c r="G95"/>
  <c r="E95"/>
  <c r="F117"/>
  <c r="D117"/>
  <c r="G117"/>
  <c r="E117"/>
  <c r="F118"/>
  <c r="D118"/>
  <c r="G118"/>
  <c r="E118"/>
  <c r="F119"/>
  <c r="D119"/>
  <c r="G119"/>
  <c r="E119"/>
  <c r="F139"/>
  <c r="D139"/>
  <c r="G139"/>
  <c r="E139"/>
  <c r="F140"/>
  <c r="D140"/>
  <c r="G140"/>
  <c r="E140"/>
  <c r="F141"/>
  <c r="D141"/>
  <c r="G141"/>
  <c r="E141"/>
  <c r="Y146" i="1"/>
  <c r="Y184"/>
  <c r="Y182"/>
  <c r="Y188"/>
  <c r="Y181"/>
  <c r="Y147"/>
  <c r="Y196"/>
  <c r="Y208"/>
  <c r="Y206"/>
  <c r="Y204"/>
  <c r="Y203"/>
  <c r="Y201"/>
  <c r="Y200"/>
  <c r="Y190"/>
  <c r="Y195"/>
  <c r="Y194"/>
  <c r="Y178"/>
  <c r="Y175"/>
  <c r="Y199"/>
  <c r="Y205"/>
  <c r="Y202"/>
  <c r="Y207"/>
  <c r="Y198"/>
  <c r="Y193"/>
  <c r="Y189"/>
  <c r="Y197"/>
  <c r="Y191"/>
  <c r="Y192"/>
  <c r="Y187"/>
  <c r="Y185"/>
  <c r="Y183"/>
  <c r="Y177"/>
  <c r="Y176"/>
  <c r="Y180"/>
  <c r="Y179"/>
  <c r="Y186"/>
  <c r="Y174"/>
  <c r="Y172"/>
  <c r="Y171"/>
  <c r="Y168"/>
  <c r="Y167"/>
  <c r="Y170"/>
  <c r="Y169"/>
  <c r="Y166"/>
  <c r="Y173"/>
  <c r="Y153"/>
  <c r="Y155"/>
  <c r="Y164"/>
  <c r="Y149"/>
  <c r="Y150"/>
  <c r="Y151"/>
  <c r="Y159"/>
  <c r="Y161"/>
  <c r="Y148"/>
  <c r="Y162"/>
  <c r="Y163"/>
  <c r="Y158"/>
  <c r="Y10"/>
  <c r="Y165"/>
  <c r="Y4"/>
  <c r="Y152"/>
  <c r="Y154"/>
  <c r="Y156"/>
  <c r="Y160"/>
  <c r="Y157"/>
  <c r="Y7"/>
  <c r="Y6"/>
  <c r="Y5"/>
  <c r="Y9"/>
  <c r="Y8"/>
  <c r="E7" i="4"/>
  <c r="G7"/>
  <c r="D7"/>
  <c r="H104" l="1"/>
  <c r="H99"/>
  <c r="H35"/>
  <c r="H20"/>
  <c r="H120"/>
  <c r="H139"/>
  <c r="H93"/>
  <c r="H128"/>
  <c r="H143"/>
  <c r="H105"/>
  <c r="H39"/>
  <c r="H38"/>
  <c r="H76"/>
  <c r="H96"/>
  <c r="H100"/>
  <c r="H144"/>
  <c r="H145"/>
  <c r="H142"/>
  <c r="H97"/>
  <c r="H75"/>
  <c r="H121"/>
  <c r="A121" s="1"/>
  <c r="H58"/>
  <c r="H77"/>
  <c r="H9"/>
  <c r="H52"/>
  <c r="H50"/>
  <c r="H55"/>
  <c r="H74"/>
  <c r="H95"/>
  <c r="H98"/>
  <c r="H102"/>
  <c r="H106"/>
  <c r="H125"/>
  <c r="H146"/>
  <c r="H149"/>
  <c r="H103"/>
  <c r="H126"/>
  <c r="H147"/>
  <c r="H101"/>
  <c r="H73"/>
  <c r="H24"/>
  <c r="H53"/>
  <c r="H57"/>
  <c r="H72"/>
  <c r="H119"/>
  <c r="A120" s="1"/>
  <c r="H117"/>
  <c r="H123"/>
  <c r="H127"/>
  <c r="H148"/>
  <c r="H124"/>
  <c r="H54"/>
  <c r="H56"/>
  <c r="H122"/>
  <c r="H37"/>
  <c r="H141"/>
  <c r="H23"/>
  <c r="H140"/>
  <c r="H118"/>
  <c r="H94"/>
  <c r="A94" s="1"/>
  <c r="H70"/>
  <c r="H71"/>
  <c r="H69"/>
  <c r="H51"/>
  <c r="H36"/>
  <c r="H22"/>
  <c r="H21"/>
  <c r="A21" s="1"/>
  <c r="H7"/>
  <c r="H8"/>
  <c r="A36" l="1"/>
  <c r="A25"/>
  <c r="A40"/>
  <c r="A140"/>
  <c r="A150" s="1"/>
  <c r="A145"/>
  <c r="A76"/>
  <c r="A143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77"/>
  <c r="A144"/>
  <c r="A51"/>
  <c r="A59" s="1"/>
  <c r="A122"/>
  <c r="A146"/>
  <c r="A149"/>
  <c r="A52"/>
  <c r="A71"/>
  <c r="A79" s="1"/>
  <c r="A56"/>
  <c r="A53"/>
  <c r="A24"/>
  <c r="A37"/>
  <c r="A72"/>
  <c r="A80" s="1"/>
  <c r="A81" s="1"/>
  <c r="A55"/>
  <c r="A9"/>
  <c r="A10" s="1"/>
  <c r="A11" s="1"/>
  <c r="A12" s="1"/>
  <c r="A13" s="1"/>
  <c r="A38"/>
  <c r="A39" s="1"/>
  <c r="A22"/>
  <c r="A70"/>
  <c r="A78" s="1"/>
  <c r="A118"/>
  <c r="A23"/>
  <c r="A141"/>
  <c r="A54"/>
  <c r="A123"/>
  <c r="A124" s="1"/>
  <c r="A119"/>
  <c r="A129" s="1"/>
  <c r="A130" s="1"/>
  <c r="A57"/>
  <c r="A73"/>
  <c r="A147"/>
  <c r="A148" s="1"/>
  <c r="A142"/>
  <c r="A125"/>
  <c r="A126" s="1"/>
  <c r="A127" s="1"/>
  <c r="A128" s="1"/>
  <c r="A74"/>
  <c r="A75" s="1"/>
  <c r="A58"/>
  <c r="A82" l="1"/>
  <c r="A83" s="1"/>
  <c r="A84" s="1"/>
  <c r="A85" s="1"/>
  <c r="A86" s="1"/>
  <c r="A151"/>
  <c r="A60"/>
  <c r="A61" s="1"/>
  <c r="A62" s="1"/>
  <c r="A26"/>
  <c r="A27" s="1"/>
  <c r="A28" s="1"/>
  <c r="A41"/>
  <c r="A42" s="1"/>
  <c r="A43" s="1"/>
</calcChain>
</file>

<file path=xl/sharedStrings.xml><?xml version="1.0" encoding="utf-8"?>
<sst xmlns="http://schemas.openxmlformats.org/spreadsheetml/2006/main" count="1149" uniqueCount="143">
  <si>
    <t>John Kynoch</t>
  </si>
  <si>
    <t>Name</t>
  </si>
  <si>
    <t>D.O.B.</t>
  </si>
  <si>
    <t>Type</t>
  </si>
  <si>
    <t>R1</t>
  </si>
  <si>
    <t>R2</t>
  </si>
  <si>
    <t>R3</t>
  </si>
  <si>
    <t>R4</t>
  </si>
  <si>
    <t>R5</t>
  </si>
  <si>
    <t>P1</t>
  </si>
  <si>
    <t>P2</t>
  </si>
  <si>
    <t>P3</t>
  </si>
  <si>
    <t>P4</t>
  </si>
  <si>
    <t>rr5</t>
  </si>
  <si>
    <t>Total</t>
  </si>
  <si>
    <t>Tournament</t>
  </si>
  <si>
    <t>Age Category</t>
  </si>
  <si>
    <t>Row Labels</t>
  </si>
  <si>
    <t>Grand Total</t>
  </si>
  <si>
    <t>Sum of Total</t>
  </si>
  <si>
    <t>Played</t>
  </si>
  <si>
    <t>Column Labels</t>
  </si>
  <si>
    <t>Grampian</t>
  </si>
  <si>
    <t>South</t>
  </si>
  <si>
    <t>East</t>
  </si>
  <si>
    <t>Peter Buchan</t>
  </si>
  <si>
    <t>Best Score 1</t>
  </si>
  <si>
    <t>Best Score 2</t>
  </si>
  <si>
    <t>Best Score 3</t>
  </si>
  <si>
    <t>Best Score 4</t>
  </si>
  <si>
    <t>Player</t>
  </si>
  <si>
    <t>Mike Martin</t>
  </si>
  <si>
    <t>Billy Scott</t>
  </si>
  <si>
    <t>Tayside and Fife</t>
  </si>
  <si>
    <t>David Simpson</t>
  </si>
  <si>
    <t>Grant McGovern</t>
  </si>
  <si>
    <t>Barry Masson</t>
  </si>
  <si>
    <t>James Spiers</t>
  </si>
  <si>
    <t>Douglas Emery</t>
  </si>
  <si>
    <t>Andy McCulley</t>
  </si>
  <si>
    <t>Chris Turlik</t>
  </si>
  <si>
    <t>Mark James</t>
  </si>
  <si>
    <t>Daniel Russell</t>
  </si>
  <si>
    <t>Colin McMullan</t>
  </si>
  <si>
    <t>Les Harkness</t>
  </si>
  <si>
    <t>Stuart Mitchell</t>
  </si>
  <si>
    <t>Alan Nicoll</t>
  </si>
  <si>
    <t>James McDougall</t>
  </si>
  <si>
    <t>Martin Sanchez</t>
  </si>
  <si>
    <t>Brian Robertson</t>
  </si>
  <si>
    <t>n/a</t>
  </si>
  <si>
    <t>Multiplier</t>
  </si>
  <si>
    <t>rr4</t>
  </si>
  <si>
    <t>rr3</t>
  </si>
  <si>
    <t>rr2</t>
  </si>
  <si>
    <t>Central</t>
  </si>
  <si>
    <t>Nationals</t>
  </si>
  <si>
    <t>British</t>
  </si>
  <si>
    <t>European</t>
  </si>
  <si>
    <t>World</t>
  </si>
  <si>
    <t>Other 3</t>
  </si>
  <si>
    <t>Other 4</t>
  </si>
  <si>
    <t>Other 5</t>
  </si>
  <si>
    <t>Other 6</t>
  </si>
  <si>
    <t>Robin Ridley</t>
  </si>
  <si>
    <t>Norry McGlinchey</t>
  </si>
  <si>
    <t>Rolf Hansen</t>
  </si>
  <si>
    <t>Neil Rayner</t>
  </si>
  <si>
    <t>John Rae</t>
  </si>
  <si>
    <t>Norman Paterson</t>
  </si>
  <si>
    <t>Lance Marshall</t>
  </si>
  <si>
    <t>Roddy Robinson</t>
  </si>
  <si>
    <t>Philip Shore</t>
  </si>
  <si>
    <t>Dick Bird</t>
  </si>
  <si>
    <t>Ernie Cowell</t>
  </si>
  <si>
    <t>Ken Lumsden</t>
  </si>
  <si>
    <t>John Charles</t>
  </si>
  <si>
    <t>Keith Gristwood</t>
  </si>
  <si>
    <t>Phil Leek</t>
  </si>
  <si>
    <t>William Jappy</t>
  </si>
  <si>
    <t>David Gillies</t>
  </si>
  <si>
    <t>Eric Donohoe</t>
  </si>
  <si>
    <t>Jim Dougal</t>
  </si>
  <si>
    <t>Jim Webster</t>
  </si>
  <si>
    <t>Emilio Fazzi</t>
  </si>
  <si>
    <t>Alex Allan</t>
  </si>
  <si>
    <t>Dave Sturman</t>
  </si>
  <si>
    <t>Michael Mooney</t>
  </si>
  <si>
    <t>Alex Sinclair</t>
  </si>
  <si>
    <t>Warren Cameron</t>
  </si>
  <si>
    <t>Ian Ross</t>
  </si>
  <si>
    <t>Walter McAllister</t>
  </si>
  <si>
    <t>Chris Jeffrey</t>
  </si>
  <si>
    <t>Andy Duff</t>
  </si>
  <si>
    <t>Alfred Thomson</t>
  </si>
  <si>
    <t>Tom Kane</t>
  </si>
  <si>
    <t>Ken Reid</t>
  </si>
  <si>
    <t>John Mortimer</t>
  </si>
  <si>
    <t>Ian Nicholson</t>
  </si>
  <si>
    <t>Robert Respinger</t>
  </si>
  <si>
    <t>George Stirrat</t>
  </si>
  <si>
    <t>Bernard Starkey</t>
  </si>
  <si>
    <t>(blank)</t>
  </si>
  <si>
    <t>Game Won in each tournament Converted to Ranking Points</t>
  </si>
  <si>
    <t>Scott Hay</t>
  </si>
  <si>
    <t>Position</t>
  </si>
  <si>
    <t>Ranking</t>
  </si>
  <si>
    <t>Birthday</t>
  </si>
  <si>
    <t>Beginning of season</t>
  </si>
  <si>
    <t>End of season</t>
  </si>
  <si>
    <t>Age at Start of Season</t>
  </si>
  <si>
    <t>Age at End of Season</t>
  </si>
  <si>
    <t>Danel Russell</t>
  </si>
  <si>
    <t>Vincent Paliczka</t>
  </si>
  <si>
    <t>Alan Thomson</t>
  </si>
  <si>
    <t>Paul Harris</t>
  </si>
  <si>
    <t>Gordon Kerr</t>
  </si>
  <si>
    <t>East of England</t>
  </si>
  <si>
    <t>If plays a 50s event after Tayside, Tayside points will be included in 50s category as well</t>
  </si>
  <si>
    <t>Players' Rankings Season 2017/18</t>
  </si>
  <si>
    <t>Michael Black</t>
  </si>
  <si>
    <t>Simon Peachey</t>
  </si>
  <si>
    <t>Fernando Vicente</t>
  </si>
  <si>
    <t>Danny Selway</t>
  </si>
  <si>
    <t>Blair Mckenzie</t>
  </si>
  <si>
    <t>Keith Simpson</t>
  </si>
  <si>
    <t>David Massey</t>
  </si>
  <si>
    <t>Paul Jenkins</t>
  </si>
  <si>
    <t>Tommy Van Huuksloot</t>
  </si>
  <si>
    <t>Steve Shinnie</t>
  </si>
  <si>
    <t>Russell Hunter</t>
  </si>
  <si>
    <t>Archie Magillivray</t>
  </si>
  <si>
    <t>Ronnie Carter</t>
  </si>
  <si>
    <t>Leslie Wilson</t>
  </si>
  <si>
    <t>Chris Holt</t>
  </si>
  <si>
    <t>Richard Easton</t>
  </si>
  <si>
    <t>Eric Duguid</t>
  </si>
  <si>
    <t>Les Symmons</t>
  </si>
  <si>
    <t>Bryan Jackson</t>
  </si>
  <si>
    <t>Keith Hobson</t>
  </si>
  <si>
    <t>Alastair Mcmeckan</t>
  </si>
  <si>
    <t>rr6</t>
  </si>
  <si>
    <t>North of England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</si>
</sst>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3" borderId="0" xfId="0" applyFont="1" applyFill="1"/>
    <xf numFmtId="0" fontId="1" fillId="3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1" fillId="0" borderId="1" xfId="0" applyNumberFormat="1" applyFont="1" applyBorder="1"/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0" fontId="0" fillId="4" borderId="1" xfId="0" applyFill="1" applyBorder="1"/>
    <xf numFmtId="0" fontId="0" fillId="2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0" fontId="2" fillId="0" borderId="0" xfId="0" applyFont="1"/>
    <xf numFmtId="0" fontId="1" fillId="0" borderId="0" xfId="0" applyFont="1" applyAlignment="1">
      <alignment horizontal="left"/>
    </xf>
    <xf numFmtId="14" fontId="0" fillId="0" borderId="0" xfId="0" applyNumberFormat="1"/>
    <xf numFmtId="14" fontId="0" fillId="5" borderId="1" xfId="0" applyNumberFormat="1" applyFill="1" applyBorder="1"/>
    <xf numFmtId="14" fontId="0" fillId="4" borderId="1" xfId="0" applyNumberFormat="1" applyFill="1" applyBorder="1"/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NumberFormat="1" applyFont="1" applyBorder="1"/>
    <xf numFmtId="0" fontId="0" fillId="0" borderId="1" xfId="0" applyFont="1" applyFill="1" applyBorder="1"/>
  </cellXfs>
  <cellStyles count="1">
    <cellStyle name="Normal" xfId="0" builtinId="0"/>
  </cellStyles>
  <dxfs count="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" refreshedDate="43053.787543055558" createdVersion="3" refreshedVersion="3" minRefreshableVersion="3" recordCount="269">
  <cacheSource type="worksheet">
    <worksheetSource ref="A3:Y10139" sheet="Results"/>
  </cacheSource>
  <cacheFields count="25">
    <cacheField name="Name" numFmtId="0">
      <sharedItems containsBlank="1" count="95">
        <m/>
        <s v="Les Harkness"/>
        <s v="Vincent Paliczka"/>
        <s v="Alan Thomson"/>
        <s v="Paul Harris"/>
        <s v="Robin Ridley"/>
        <s v="John Rae"/>
        <s v="Ian Ross"/>
        <s v="Phil Leek"/>
        <s v="Ken Reid"/>
        <s v="Gordon Kerr"/>
        <s v="Jim Dougal"/>
        <s v="Dave Sturman"/>
        <s v="Mike Martin"/>
        <s v="Billy Scott"/>
        <s v="Scott Hay"/>
        <s v="David Simpson"/>
        <s v="Grant McGovern"/>
        <s v="Barry Masson"/>
        <s v="James Spiers"/>
        <s v="Peter Buchan"/>
        <s v="Douglas Emery"/>
        <s v="John Kynoch"/>
        <s v="Andy McCulley"/>
        <s v="Chris Turlik"/>
        <s v="Mark James"/>
        <s v="Danel Russell"/>
        <s v="Colin McMullan"/>
        <s v="Stuart Mitchell"/>
        <s v="Alan Nicoll"/>
        <s v="James McDougall"/>
        <s v="Martin Sanchez"/>
        <s v="Brian Robertson"/>
        <s v="Norry McGlinchey"/>
        <s v="Rolf Hansen"/>
        <s v="Neil Rayner"/>
        <s v="Norman Paterson"/>
        <s v="Lance Marshall"/>
        <s v="Roddy Robinson"/>
        <s v="Philip Shore"/>
        <s v="Dick Bird"/>
        <s v="Ernie Cowell"/>
        <s v="Ken Lumsden"/>
        <s v="John Charles"/>
        <s v="Keith Gristwood"/>
        <s v="William Jappy"/>
        <s v="Eric Donohoe"/>
        <s v="David Gillies"/>
        <s v="Jim Webster"/>
        <s v="Emilio Fazzi"/>
        <s v="Alex Allan"/>
        <s v="Michael Mooney"/>
        <s v="Alex Sinclair"/>
        <s v="Warren Cameron"/>
        <s v="Walter McAllister"/>
        <s v="Chris Jeffrey"/>
        <s v="Andy Duff"/>
        <s v="Alfred Thomson"/>
        <s v="Tom Kane"/>
        <s v="John Mortimer"/>
        <s v="Ian Nicholson"/>
        <s v="Robert Respinger"/>
        <s v="George Stirrat"/>
        <s v="Bernard Starkey"/>
        <s v="Michael Black"/>
        <s v="Simon Peachey"/>
        <s v="Fernando Vicente"/>
        <s v="Danny Selway"/>
        <s v="Blair Mckenzie"/>
        <s v="Keith Simpson"/>
        <s v="David Massey"/>
        <s v="Tommy Van Huuksloot"/>
        <s v="Paul Jenkins"/>
        <s v="Steve Shinnie"/>
        <s v="Russell Hunter"/>
        <s v="Archie Magillivray"/>
        <s v="Ronnie Carter"/>
        <s v="Leslie Wilson"/>
        <s v="Chris Holt"/>
        <s v="Richard Easton"/>
        <s v="Eric Duguid"/>
        <s v="Les Symmons"/>
        <s v="Bryan Jackson"/>
        <s v="Keith Hobson"/>
        <s v="Alastair Mcmeckan"/>
        <s v="Last 16 (16)" u="1"/>
        <s v="Last 32 (32)" u="1"/>
        <s v="Last 8 (8)" u="1"/>
        <s v="David Sturman" u="1"/>
        <s v="Round Robin 5 (RR5)" u="1"/>
        <s v="Daniel Russell" u="1"/>
        <s v="Round Robin 4 (RR4)" u="1"/>
        <s v="Round Robin 3 (RR3)" u="1"/>
        <s v="Round Robin 2 (RR2)" u="1"/>
        <s v="David Lindsay" u="1"/>
      </sharedItems>
    </cacheField>
    <cacheField name="Age Category" numFmtId="0">
      <sharedItems containsString="0" containsBlank="1" containsNumber="1" containsInteger="1" minValue="35" maxValue="70" count="9">
        <n v="35"/>
        <n v="40"/>
        <n v="45"/>
        <n v="50"/>
        <n v="55"/>
        <n v="60"/>
        <n v="65"/>
        <n v="70"/>
        <m/>
      </sharedItems>
    </cacheField>
    <cacheField name="Tournament" numFmtId="0">
      <sharedItems containsBlank="1" count="31">
        <s v="Tayside and Fife"/>
        <s v="Grampian"/>
        <s v="South"/>
        <s v="East"/>
        <s v="Central"/>
        <s v="Nationals"/>
        <s v="British"/>
        <s v="European"/>
        <s v="World"/>
        <s v="East of England"/>
        <s v="North of England"/>
        <s v="Other 3"/>
        <s v="Other 4"/>
        <s v="Other 5"/>
        <s v="Other 6"/>
        <m/>
        <s v="Tayside" u="1"/>
        <s v="Other10" u="1"/>
        <s v="Other1" u="1"/>
        <s v="Other2" u="1"/>
        <s v="Other3" u="1"/>
        <s v="Other4" u="1"/>
        <s v="Other5" u="1"/>
        <s v="Other6" u="1"/>
        <s v="Other7" u="1"/>
        <s v="Other 1" u="1"/>
        <s v="Other8" u="1"/>
        <s v="Other 2" u="1"/>
        <s v="Other9" u="1"/>
        <s v="West" u="1"/>
        <s v="National" u="1"/>
      </sharedItems>
    </cacheField>
    <cacheField name="D.O.B." numFmtId="0">
      <sharedItems containsNonDate="0" containsString="0" containsBlank="1"/>
    </cacheField>
    <cacheField name="Type" numFmtId="0">
      <sharedItems containsBlank="1" containsMixedTypes="1" containsNumber="1" containsInteger="1" minValue="8" maxValue="32"/>
    </cacheField>
    <cacheField name="R1" numFmtId="0">
      <sharedItems containsBlank="1" containsMixedTypes="1" containsNumber="1" containsInteger="1" minValue="0" maxValue="3"/>
    </cacheField>
    <cacheField name="R2" numFmtId="0">
      <sharedItems containsBlank="1" containsMixedTypes="1" containsNumber="1" containsInteger="1" minValue="0" maxValue="3"/>
    </cacheField>
    <cacheField name="R3" numFmtId="0">
      <sharedItems containsBlank="1" containsMixedTypes="1" containsNumber="1" containsInteger="1" minValue="0" maxValue="3"/>
    </cacheField>
    <cacheField name="R4" numFmtId="0">
      <sharedItems containsBlank="1" containsMixedTypes="1" containsNumber="1" containsInteger="1" minValue="0" maxValue="3"/>
    </cacheField>
    <cacheField name="R5" numFmtId="0">
      <sharedItems containsString="0" containsBlank="1" containsNumber="1" containsInteger="1" minValue="3" maxValue="3"/>
    </cacheField>
    <cacheField name="P1" numFmtId="0">
      <sharedItems containsBlank="1" containsMixedTypes="1" containsNumber="1" containsInteger="1" minValue="0" maxValue="3"/>
    </cacheField>
    <cacheField name="P2" numFmtId="0">
      <sharedItems containsBlank="1" containsMixedTypes="1" containsNumber="1" containsInteger="1" minValue="0" maxValue="3"/>
    </cacheField>
    <cacheField name="P3" numFmtId="0">
      <sharedItems containsBlank="1" containsMixedTypes="1" containsNumber="1" containsInteger="1" minValue="0" maxValue="3"/>
    </cacheField>
    <cacheField name="P4" numFmtId="0">
      <sharedItems containsString="0" containsBlank="1" containsNumber="1" containsInteger="1" minValue="3" maxValue="3"/>
    </cacheField>
    <cacheField name="R12" numFmtId="0">
      <sharedItems containsString="0" containsBlank="1" containsNumber="1" containsInteger="1" minValue="0" maxValue="100"/>
    </cacheField>
    <cacheField name="R22" numFmtId="0">
      <sharedItems containsString="0" containsBlank="1" containsNumber="1" containsInteger="1" minValue="0" maxValue="100"/>
    </cacheField>
    <cacheField name="R32" numFmtId="0">
      <sharedItems containsString="0" containsBlank="1" containsNumber="1" containsInteger="1" minValue="0" maxValue="120"/>
    </cacheField>
    <cacheField name="R42" numFmtId="0">
      <sharedItems containsString="0" containsBlank="1" containsNumber="1" containsInteger="1" minValue="0" maxValue="120"/>
    </cacheField>
    <cacheField name="R52" numFmtId="0">
      <sharedItems containsString="0" containsBlank="1" containsNumber="1" containsInteger="1" minValue="120" maxValue="120"/>
    </cacheField>
    <cacheField name="P12" numFmtId="0">
      <sharedItems containsString="0" containsBlank="1" containsNumber="1" containsInteger="1" minValue="0" maxValue="35"/>
    </cacheField>
    <cacheField name="P22" numFmtId="0">
      <sharedItems containsString="0" containsBlank="1" containsNumber="1" containsInteger="1" minValue="0" maxValue="35"/>
    </cacheField>
    <cacheField name="P32" numFmtId="0">
      <sharedItems containsString="0" containsBlank="1" containsNumber="1" containsInteger="1" minValue="0" maxValue="35"/>
    </cacheField>
    <cacheField name="P42" numFmtId="0">
      <sharedItems containsString="0" containsBlank="1" containsNumber="1" containsInteger="1" minValue="35" maxValue="35"/>
    </cacheField>
    <cacheField name="Multiplier" numFmtId="0">
      <sharedItems containsString="0" containsBlank="1" containsNumber="1" containsInteger="1" minValue="1" maxValue="1"/>
    </cacheField>
    <cacheField name="Total" numFmtId="0">
      <sharedItems containsString="0" containsBlank="1" containsNumber="1" minValue="15" maxValue="54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">
  <r>
    <x v="0"/>
    <x v="0"/>
    <x v="0"/>
    <m/>
    <s v="rr5"/>
    <n v="3"/>
    <n v="3"/>
    <n v="3"/>
    <n v="3"/>
    <m/>
    <m/>
    <m/>
    <m/>
    <m/>
    <n v="90"/>
    <n v="90"/>
    <n v="90"/>
    <n v="90"/>
    <m/>
    <m/>
    <m/>
    <m/>
    <m/>
    <n v="1"/>
    <n v="360"/>
  </r>
  <r>
    <x v="0"/>
    <x v="0"/>
    <x v="1"/>
    <m/>
    <s v="rr4"/>
    <n v="3"/>
    <n v="3"/>
    <n v="3"/>
    <m/>
    <m/>
    <m/>
    <m/>
    <m/>
    <m/>
    <n v="100"/>
    <n v="100"/>
    <n v="100"/>
    <m/>
    <m/>
    <m/>
    <m/>
    <m/>
    <m/>
    <n v="1"/>
    <n v="300"/>
  </r>
  <r>
    <x v="0"/>
    <x v="0"/>
    <x v="2"/>
    <m/>
    <s v="rr3"/>
    <n v="3"/>
    <n v="3"/>
    <m/>
    <m/>
    <m/>
    <m/>
    <m/>
    <m/>
    <m/>
    <n v="100"/>
    <n v="100"/>
    <m/>
    <m/>
    <m/>
    <m/>
    <m/>
    <m/>
    <m/>
    <n v="1"/>
    <n v="200"/>
  </r>
  <r>
    <x v="0"/>
    <x v="0"/>
    <x v="3"/>
    <m/>
    <s v="rr2"/>
    <n v="3"/>
    <m/>
    <m/>
    <m/>
    <m/>
    <m/>
    <m/>
    <m/>
    <m/>
    <n v="100"/>
    <m/>
    <m/>
    <m/>
    <m/>
    <m/>
    <m/>
    <m/>
    <m/>
    <n v="1"/>
    <n v="100"/>
  </r>
  <r>
    <x v="0"/>
    <x v="0"/>
    <x v="4"/>
    <m/>
    <n v="32"/>
    <n v="3"/>
    <n v="3"/>
    <n v="3"/>
    <n v="3"/>
    <n v="3"/>
    <n v="3"/>
    <n v="3"/>
    <n v="3"/>
    <n v="3"/>
    <n v="60"/>
    <n v="60"/>
    <n v="80"/>
    <n v="100"/>
    <n v="120"/>
    <n v="25"/>
    <n v="25"/>
    <n v="30"/>
    <n v="35"/>
    <n v="1"/>
    <n v="535"/>
  </r>
  <r>
    <x v="0"/>
    <x v="0"/>
    <x v="5"/>
    <m/>
    <n v="16"/>
    <n v="3"/>
    <n v="3"/>
    <n v="3"/>
    <n v="3"/>
    <m/>
    <n v="3"/>
    <n v="3"/>
    <n v="3"/>
    <m/>
    <n v="60"/>
    <n v="80"/>
    <n v="100"/>
    <n v="120"/>
    <m/>
    <n v="25"/>
    <n v="30"/>
    <n v="35"/>
    <m/>
    <n v="1"/>
    <n v="450"/>
  </r>
  <r>
    <x v="0"/>
    <x v="0"/>
    <x v="6"/>
    <m/>
    <n v="8"/>
    <n v="3"/>
    <n v="3"/>
    <n v="3"/>
    <m/>
    <m/>
    <n v="3"/>
    <n v="3"/>
    <m/>
    <m/>
    <n v="80"/>
    <n v="100"/>
    <n v="120"/>
    <m/>
    <m/>
    <n v="30"/>
    <n v="35"/>
    <m/>
    <m/>
    <n v="1"/>
    <n v="365"/>
  </r>
  <r>
    <x v="0"/>
    <x v="0"/>
    <x v="7"/>
    <m/>
    <s v="rr6"/>
    <n v="3"/>
    <n v="3"/>
    <n v="3"/>
    <n v="3"/>
    <m/>
    <m/>
    <m/>
    <m/>
    <m/>
    <n v="70"/>
    <n v="70"/>
    <n v="100"/>
    <n v="120"/>
    <m/>
    <m/>
    <m/>
    <m/>
    <m/>
    <n v="1"/>
    <n v="360"/>
  </r>
  <r>
    <x v="0"/>
    <x v="0"/>
    <x v="8"/>
    <m/>
    <m/>
    <m/>
    <m/>
    <m/>
    <m/>
    <m/>
    <m/>
    <m/>
    <m/>
    <m/>
    <m/>
    <m/>
    <m/>
    <m/>
    <m/>
    <m/>
    <m/>
    <m/>
    <m/>
    <m/>
    <m/>
  </r>
  <r>
    <x v="0"/>
    <x v="0"/>
    <x v="9"/>
    <m/>
    <m/>
    <m/>
    <m/>
    <m/>
    <m/>
    <m/>
    <m/>
    <m/>
    <m/>
    <m/>
    <m/>
    <m/>
    <m/>
    <m/>
    <m/>
    <m/>
    <m/>
    <m/>
    <m/>
    <m/>
    <m/>
  </r>
  <r>
    <x v="0"/>
    <x v="0"/>
    <x v="10"/>
    <m/>
    <m/>
    <m/>
    <m/>
    <m/>
    <m/>
    <m/>
    <m/>
    <m/>
    <m/>
    <m/>
    <m/>
    <m/>
    <m/>
    <m/>
    <m/>
    <m/>
    <m/>
    <m/>
    <m/>
    <m/>
    <m/>
  </r>
  <r>
    <x v="0"/>
    <x v="0"/>
    <x v="11"/>
    <m/>
    <m/>
    <m/>
    <m/>
    <m/>
    <m/>
    <m/>
    <m/>
    <m/>
    <m/>
    <m/>
    <m/>
    <m/>
    <m/>
    <m/>
    <m/>
    <m/>
    <m/>
    <m/>
    <m/>
    <m/>
    <m/>
  </r>
  <r>
    <x v="0"/>
    <x v="0"/>
    <x v="12"/>
    <m/>
    <m/>
    <m/>
    <m/>
    <m/>
    <m/>
    <m/>
    <m/>
    <m/>
    <m/>
    <m/>
    <m/>
    <m/>
    <m/>
    <m/>
    <m/>
    <m/>
    <m/>
    <m/>
    <m/>
    <m/>
    <m/>
  </r>
  <r>
    <x v="0"/>
    <x v="0"/>
    <x v="13"/>
    <m/>
    <m/>
    <m/>
    <m/>
    <m/>
    <m/>
    <m/>
    <m/>
    <m/>
    <m/>
    <m/>
    <m/>
    <m/>
    <m/>
    <m/>
    <m/>
    <m/>
    <m/>
    <m/>
    <m/>
    <m/>
    <m/>
  </r>
  <r>
    <x v="0"/>
    <x v="0"/>
    <x v="14"/>
    <m/>
    <m/>
    <m/>
    <m/>
    <m/>
    <m/>
    <m/>
    <m/>
    <m/>
    <m/>
    <m/>
    <m/>
    <m/>
    <m/>
    <m/>
    <m/>
    <m/>
    <m/>
    <m/>
    <m/>
    <m/>
    <m/>
  </r>
  <r>
    <x v="0"/>
    <x v="1"/>
    <x v="0"/>
    <m/>
    <m/>
    <m/>
    <m/>
    <m/>
    <m/>
    <m/>
    <m/>
    <m/>
    <m/>
    <m/>
    <m/>
    <m/>
    <m/>
    <m/>
    <m/>
    <m/>
    <m/>
    <m/>
    <m/>
    <m/>
    <m/>
  </r>
  <r>
    <x v="0"/>
    <x v="1"/>
    <x v="1"/>
    <m/>
    <m/>
    <m/>
    <m/>
    <m/>
    <m/>
    <m/>
    <m/>
    <m/>
    <m/>
    <m/>
    <m/>
    <m/>
    <m/>
    <m/>
    <m/>
    <m/>
    <m/>
    <m/>
    <m/>
    <m/>
    <m/>
  </r>
  <r>
    <x v="0"/>
    <x v="1"/>
    <x v="2"/>
    <m/>
    <m/>
    <m/>
    <m/>
    <m/>
    <m/>
    <m/>
    <m/>
    <m/>
    <m/>
    <m/>
    <m/>
    <m/>
    <m/>
    <m/>
    <m/>
    <m/>
    <m/>
    <m/>
    <m/>
    <m/>
    <m/>
  </r>
  <r>
    <x v="0"/>
    <x v="1"/>
    <x v="3"/>
    <m/>
    <m/>
    <m/>
    <m/>
    <m/>
    <m/>
    <m/>
    <m/>
    <m/>
    <m/>
    <m/>
    <m/>
    <m/>
    <m/>
    <m/>
    <m/>
    <m/>
    <m/>
    <m/>
    <m/>
    <m/>
    <m/>
  </r>
  <r>
    <x v="0"/>
    <x v="1"/>
    <x v="4"/>
    <m/>
    <m/>
    <m/>
    <m/>
    <m/>
    <m/>
    <m/>
    <m/>
    <m/>
    <m/>
    <m/>
    <m/>
    <m/>
    <m/>
    <m/>
    <m/>
    <m/>
    <m/>
    <m/>
    <m/>
    <m/>
    <m/>
  </r>
  <r>
    <x v="0"/>
    <x v="1"/>
    <x v="5"/>
    <m/>
    <m/>
    <m/>
    <m/>
    <m/>
    <m/>
    <m/>
    <m/>
    <m/>
    <m/>
    <m/>
    <m/>
    <m/>
    <m/>
    <m/>
    <m/>
    <m/>
    <m/>
    <m/>
    <m/>
    <m/>
    <m/>
  </r>
  <r>
    <x v="0"/>
    <x v="1"/>
    <x v="6"/>
    <m/>
    <m/>
    <m/>
    <m/>
    <m/>
    <m/>
    <m/>
    <m/>
    <m/>
    <m/>
    <m/>
    <m/>
    <m/>
    <m/>
    <m/>
    <m/>
    <m/>
    <m/>
    <m/>
    <m/>
    <m/>
    <m/>
  </r>
  <r>
    <x v="0"/>
    <x v="1"/>
    <x v="7"/>
    <m/>
    <m/>
    <m/>
    <m/>
    <m/>
    <m/>
    <m/>
    <m/>
    <m/>
    <m/>
    <m/>
    <m/>
    <m/>
    <m/>
    <m/>
    <m/>
    <m/>
    <m/>
    <m/>
    <m/>
    <m/>
    <m/>
  </r>
  <r>
    <x v="0"/>
    <x v="1"/>
    <x v="8"/>
    <m/>
    <m/>
    <m/>
    <m/>
    <m/>
    <m/>
    <m/>
    <m/>
    <m/>
    <m/>
    <m/>
    <m/>
    <m/>
    <m/>
    <m/>
    <m/>
    <m/>
    <m/>
    <m/>
    <m/>
    <m/>
    <m/>
  </r>
  <r>
    <x v="0"/>
    <x v="1"/>
    <x v="9"/>
    <m/>
    <m/>
    <m/>
    <m/>
    <m/>
    <m/>
    <m/>
    <m/>
    <m/>
    <m/>
    <m/>
    <m/>
    <m/>
    <m/>
    <m/>
    <m/>
    <m/>
    <m/>
    <m/>
    <m/>
    <m/>
    <m/>
  </r>
  <r>
    <x v="0"/>
    <x v="1"/>
    <x v="10"/>
    <m/>
    <m/>
    <m/>
    <m/>
    <m/>
    <m/>
    <m/>
    <m/>
    <m/>
    <m/>
    <m/>
    <m/>
    <m/>
    <m/>
    <m/>
    <m/>
    <m/>
    <m/>
    <m/>
    <m/>
    <m/>
    <m/>
  </r>
  <r>
    <x v="0"/>
    <x v="1"/>
    <x v="11"/>
    <m/>
    <m/>
    <m/>
    <m/>
    <m/>
    <m/>
    <m/>
    <m/>
    <m/>
    <m/>
    <m/>
    <m/>
    <m/>
    <m/>
    <m/>
    <m/>
    <m/>
    <m/>
    <m/>
    <m/>
    <m/>
    <m/>
  </r>
  <r>
    <x v="0"/>
    <x v="1"/>
    <x v="12"/>
    <m/>
    <m/>
    <m/>
    <m/>
    <m/>
    <m/>
    <m/>
    <m/>
    <m/>
    <m/>
    <m/>
    <m/>
    <m/>
    <m/>
    <m/>
    <m/>
    <m/>
    <m/>
    <m/>
    <m/>
    <m/>
    <m/>
  </r>
  <r>
    <x v="0"/>
    <x v="1"/>
    <x v="13"/>
    <m/>
    <m/>
    <m/>
    <m/>
    <m/>
    <m/>
    <m/>
    <m/>
    <m/>
    <m/>
    <m/>
    <m/>
    <m/>
    <m/>
    <m/>
    <m/>
    <m/>
    <m/>
    <m/>
    <m/>
    <m/>
    <m/>
  </r>
  <r>
    <x v="0"/>
    <x v="1"/>
    <x v="14"/>
    <m/>
    <m/>
    <m/>
    <m/>
    <m/>
    <m/>
    <m/>
    <m/>
    <m/>
    <m/>
    <m/>
    <m/>
    <m/>
    <m/>
    <m/>
    <m/>
    <m/>
    <m/>
    <m/>
    <m/>
    <m/>
    <m/>
  </r>
  <r>
    <x v="0"/>
    <x v="2"/>
    <x v="0"/>
    <m/>
    <m/>
    <m/>
    <m/>
    <m/>
    <m/>
    <m/>
    <m/>
    <m/>
    <m/>
    <m/>
    <m/>
    <m/>
    <m/>
    <m/>
    <m/>
    <m/>
    <m/>
    <m/>
    <m/>
    <m/>
    <m/>
  </r>
  <r>
    <x v="0"/>
    <x v="2"/>
    <x v="1"/>
    <m/>
    <m/>
    <m/>
    <m/>
    <m/>
    <m/>
    <m/>
    <m/>
    <m/>
    <m/>
    <m/>
    <m/>
    <m/>
    <m/>
    <m/>
    <m/>
    <m/>
    <m/>
    <m/>
    <m/>
    <m/>
    <m/>
  </r>
  <r>
    <x v="0"/>
    <x v="2"/>
    <x v="2"/>
    <m/>
    <m/>
    <m/>
    <m/>
    <m/>
    <m/>
    <m/>
    <m/>
    <m/>
    <m/>
    <m/>
    <m/>
    <m/>
    <m/>
    <m/>
    <m/>
    <m/>
    <m/>
    <m/>
    <m/>
    <m/>
    <m/>
  </r>
  <r>
    <x v="0"/>
    <x v="2"/>
    <x v="3"/>
    <m/>
    <m/>
    <m/>
    <m/>
    <m/>
    <m/>
    <m/>
    <m/>
    <m/>
    <m/>
    <m/>
    <m/>
    <m/>
    <m/>
    <m/>
    <m/>
    <m/>
    <m/>
    <m/>
    <m/>
    <m/>
    <m/>
  </r>
  <r>
    <x v="0"/>
    <x v="2"/>
    <x v="4"/>
    <m/>
    <m/>
    <m/>
    <m/>
    <m/>
    <m/>
    <m/>
    <m/>
    <m/>
    <m/>
    <m/>
    <m/>
    <m/>
    <m/>
    <m/>
    <m/>
    <m/>
    <m/>
    <m/>
    <m/>
    <m/>
    <m/>
  </r>
  <r>
    <x v="0"/>
    <x v="2"/>
    <x v="5"/>
    <m/>
    <m/>
    <m/>
    <m/>
    <m/>
    <m/>
    <m/>
    <m/>
    <m/>
    <m/>
    <m/>
    <m/>
    <m/>
    <m/>
    <m/>
    <m/>
    <m/>
    <m/>
    <m/>
    <m/>
    <m/>
    <m/>
  </r>
  <r>
    <x v="0"/>
    <x v="2"/>
    <x v="6"/>
    <m/>
    <m/>
    <m/>
    <m/>
    <m/>
    <m/>
    <m/>
    <m/>
    <m/>
    <m/>
    <m/>
    <m/>
    <m/>
    <m/>
    <m/>
    <m/>
    <m/>
    <m/>
    <m/>
    <m/>
    <m/>
    <m/>
  </r>
  <r>
    <x v="0"/>
    <x v="2"/>
    <x v="7"/>
    <m/>
    <m/>
    <m/>
    <m/>
    <m/>
    <m/>
    <m/>
    <m/>
    <m/>
    <m/>
    <m/>
    <m/>
    <m/>
    <m/>
    <m/>
    <m/>
    <m/>
    <m/>
    <m/>
    <m/>
    <m/>
    <m/>
  </r>
  <r>
    <x v="0"/>
    <x v="2"/>
    <x v="8"/>
    <m/>
    <m/>
    <m/>
    <m/>
    <m/>
    <m/>
    <m/>
    <m/>
    <m/>
    <m/>
    <m/>
    <m/>
    <m/>
    <m/>
    <m/>
    <m/>
    <m/>
    <m/>
    <m/>
    <m/>
    <m/>
    <m/>
  </r>
  <r>
    <x v="0"/>
    <x v="2"/>
    <x v="9"/>
    <m/>
    <m/>
    <m/>
    <m/>
    <m/>
    <m/>
    <m/>
    <m/>
    <m/>
    <m/>
    <m/>
    <m/>
    <m/>
    <m/>
    <m/>
    <m/>
    <m/>
    <m/>
    <m/>
    <m/>
    <m/>
    <m/>
  </r>
  <r>
    <x v="0"/>
    <x v="2"/>
    <x v="10"/>
    <m/>
    <m/>
    <m/>
    <m/>
    <m/>
    <m/>
    <m/>
    <m/>
    <m/>
    <m/>
    <m/>
    <m/>
    <m/>
    <m/>
    <m/>
    <m/>
    <m/>
    <m/>
    <m/>
    <m/>
    <m/>
    <m/>
  </r>
  <r>
    <x v="0"/>
    <x v="2"/>
    <x v="11"/>
    <m/>
    <m/>
    <m/>
    <m/>
    <m/>
    <m/>
    <m/>
    <m/>
    <m/>
    <m/>
    <m/>
    <m/>
    <m/>
    <m/>
    <m/>
    <m/>
    <m/>
    <m/>
    <m/>
    <m/>
    <m/>
    <m/>
  </r>
  <r>
    <x v="0"/>
    <x v="2"/>
    <x v="12"/>
    <m/>
    <m/>
    <m/>
    <m/>
    <m/>
    <m/>
    <m/>
    <m/>
    <m/>
    <m/>
    <m/>
    <m/>
    <m/>
    <m/>
    <m/>
    <m/>
    <m/>
    <m/>
    <m/>
    <m/>
    <m/>
    <m/>
  </r>
  <r>
    <x v="0"/>
    <x v="2"/>
    <x v="13"/>
    <m/>
    <m/>
    <m/>
    <m/>
    <m/>
    <m/>
    <m/>
    <m/>
    <m/>
    <m/>
    <m/>
    <m/>
    <m/>
    <m/>
    <m/>
    <m/>
    <m/>
    <m/>
    <m/>
    <m/>
    <m/>
    <m/>
  </r>
  <r>
    <x v="0"/>
    <x v="2"/>
    <x v="14"/>
    <m/>
    <m/>
    <m/>
    <m/>
    <m/>
    <m/>
    <m/>
    <m/>
    <m/>
    <m/>
    <m/>
    <m/>
    <m/>
    <m/>
    <m/>
    <m/>
    <m/>
    <m/>
    <m/>
    <m/>
    <m/>
    <m/>
  </r>
  <r>
    <x v="0"/>
    <x v="3"/>
    <x v="0"/>
    <m/>
    <m/>
    <m/>
    <m/>
    <m/>
    <m/>
    <m/>
    <m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  <m/>
    <m/>
    <m/>
    <m/>
    <m/>
    <m/>
    <m/>
    <m/>
  </r>
  <r>
    <x v="0"/>
    <x v="3"/>
    <x v="2"/>
    <m/>
    <m/>
    <m/>
    <m/>
    <m/>
    <m/>
    <m/>
    <m/>
    <m/>
    <m/>
    <m/>
    <m/>
    <m/>
    <m/>
    <m/>
    <m/>
    <m/>
    <m/>
    <m/>
    <m/>
    <m/>
    <m/>
  </r>
  <r>
    <x v="0"/>
    <x v="3"/>
    <x v="3"/>
    <m/>
    <m/>
    <m/>
    <m/>
    <m/>
    <m/>
    <m/>
    <m/>
    <m/>
    <m/>
    <m/>
    <m/>
    <m/>
    <m/>
    <m/>
    <m/>
    <m/>
    <m/>
    <m/>
    <m/>
    <m/>
    <m/>
  </r>
  <r>
    <x v="0"/>
    <x v="3"/>
    <x v="4"/>
    <m/>
    <m/>
    <m/>
    <m/>
    <m/>
    <m/>
    <m/>
    <m/>
    <m/>
    <m/>
    <m/>
    <m/>
    <m/>
    <m/>
    <m/>
    <m/>
    <m/>
    <m/>
    <m/>
    <m/>
    <m/>
    <m/>
  </r>
  <r>
    <x v="0"/>
    <x v="3"/>
    <x v="5"/>
    <m/>
    <m/>
    <m/>
    <m/>
    <m/>
    <m/>
    <m/>
    <m/>
    <m/>
    <m/>
    <m/>
    <m/>
    <m/>
    <m/>
    <m/>
    <m/>
    <m/>
    <m/>
    <m/>
    <m/>
    <m/>
    <m/>
  </r>
  <r>
    <x v="0"/>
    <x v="3"/>
    <x v="6"/>
    <m/>
    <m/>
    <m/>
    <m/>
    <m/>
    <m/>
    <m/>
    <m/>
    <m/>
    <m/>
    <m/>
    <m/>
    <m/>
    <m/>
    <m/>
    <m/>
    <m/>
    <m/>
    <m/>
    <m/>
    <m/>
    <m/>
  </r>
  <r>
    <x v="0"/>
    <x v="3"/>
    <x v="7"/>
    <m/>
    <m/>
    <m/>
    <m/>
    <m/>
    <m/>
    <m/>
    <m/>
    <m/>
    <m/>
    <m/>
    <m/>
    <m/>
    <m/>
    <m/>
    <m/>
    <m/>
    <m/>
    <m/>
    <m/>
    <m/>
    <m/>
  </r>
  <r>
    <x v="0"/>
    <x v="3"/>
    <x v="8"/>
    <m/>
    <m/>
    <m/>
    <m/>
    <m/>
    <m/>
    <m/>
    <m/>
    <m/>
    <m/>
    <m/>
    <m/>
    <m/>
    <m/>
    <m/>
    <m/>
    <m/>
    <m/>
    <m/>
    <m/>
    <m/>
    <m/>
  </r>
  <r>
    <x v="0"/>
    <x v="3"/>
    <x v="9"/>
    <m/>
    <m/>
    <m/>
    <m/>
    <m/>
    <m/>
    <m/>
    <m/>
    <m/>
    <m/>
    <m/>
    <m/>
    <m/>
    <m/>
    <m/>
    <m/>
    <m/>
    <m/>
    <m/>
    <m/>
    <m/>
    <m/>
  </r>
  <r>
    <x v="0"/>
    <x v="3"/>
    <x v="10"/>
    <m/>
    <m/>
    <m/>
    <m/>
    <m/>
    <m/>
    <m/>
    <m/>
    <m/>
    <m/>
    <m/>
    <m/>
    <m/>
    <m/>
    <m/>
    <m/>
    <m/>
    <m/>
    <m/>
    <m/>
    <m/>
    <m/>
  </r>
  <r>
    <x v="0"/>
    <x v="3"/>
    <x v="11"/>
    <m/>
    <m/>
    <m/>
    <m/>
    <m/>
    <m/>
    <m/>
    <m/>
    <m/>
    <m/>
    <m/>
    <m/>
    <m/>
    <m/>
    <m/>
    <m/>
    <m/>
    <m/>
    <m/>
    <m/>
    <m/>
    <m/>
  </r>
  <r>
    <x v="0"/>
    <x v="3"/>
    <x v="12"/>
    <m/>
    <m/>
    <m/>
    <m/>
    <m/>
    <m/>
    <m/>
    <m/>
    <m/>
    <m/>
    <m/>
    <m/>
    <m/>
    <m/>
    <m/>
    <m/>
    <m/>
    <m/>
    <m/>
    <m/>
    <m/>
    <m/>
  </r>
  <r>
    <x v="0"/>
    <x v="3"/>
    <x v="13"/>
    <m/>
    <m/>
    <m/>
    <m/>
    <m/>
    <m/>
    <m/>
    <m/>
    <m/>
    <m/>
    <m/>
    <m/>
    <m/>
    <m/>
    <m/>
    <m/>
    <m/>
    <m/>
    <m/>
    <m/>
    <m/>
    <m/>
  </r>
  <r>
    <x v="0"/>
    <x v="3"/>
    <x v="14"/>
    <m/>
    <m/>
    <m/>
    <m/>
    <m/>
    <m/>
    <m/>
    <m/>
    <m/>
    <m/>
    <m/>
    <m/>
    <m/>
    <m/>
    <m/>
    <m/>
    <m/>
    <m/>
    <m/>
    <m/>
    <m/>
    <m/>
  </r>
  <r>
    <x v="0"/>
    <x v="4"/>
    <x v="0"/>
    <m/>
    <m/>
    <m/>
    <m/>
    <m/>
    <m/>
    <m/>
    <m/>
    <m/>
    <m/>
    <m/>
    <m/>
    <m/>
    <m/>
    <m/>
    <m/>
    <m/>
    <m/>
    <m/>
    <m/>
    <m/>
    <m/>
  </r>
  <r>
    <x v="0"/>
    <x v="4"/>
    <x v="1"/>
    <m/>
    <m/>
    <m/>
    <m/>
    <m/>
    <m/>
    <m/>
    <m/>
    <m/>
    <m/>
    <m/>
    <m/>
    <m/>
    <m/>
    <m/>
    <m/>
    <m/>
    <m/>
    <m/>
    <m/>
    <m/>
    <m/>
  </r>
  <r>
    <x v="0"/>
    <x v="4"/>
    <x v="2"/>
    <m/>
    <m/>
    <m/>
    <m/>
    <m/>
    <m/>
    <m/>
    <m/>
    <m/>
    <m/>
    <m/>
    <m/>
    <m/>
    <m/>
    <m/>
    <m/>
    <m/>
    <m/>
    <m/>
    <m/>
    <m/>
    <m/>
  </r>
  <r>
    <x v="0"/>
    <x v="4"/>
    <x v="3"/>
    <m/>
    <m/>
    <m/>
    <m/>
    <m/>
    <m/>
    <m/>
    <m/>
    <m/>
    <m/>
    <m/>
    <m/>
    <m/>
    <m/>
    <m/>
    <m/>
    <m/>
    <m/>
    <m/>
    <m/>
    <m/>
    <m/>
  </r>
  <r>
    <x v="0"/>
    <x v="4"/>
    <x v="4"/>
    <m/>
    <m/>
    <m/>
    <m/>
    <m/>
    <m/>
    <m/>
    <m/>
    <m/>
    <m/>
    <m/>
    <m/>
    <m/>
    <m/>
    <m/>
    <m/>
    <m/>
    <m/>
    <m/>
    <m/>
    <m/>
    <m/>
  </r>
  <r>
    <x v="0"/>
    <x v="4"/>
    <x v="5"/>
    <m/>
    <m/>
    <m/>
    <m/>
    <m/>
    <m/>
    <m/>
    <m/>
    <m/>
    <m/>
    <m/>
    <m/>
    <m/>
    <m/>
    <m/>
    <m/>
    <m/>
    <m/>
    <m/>
    <m/>
    <m/>
    <m/>
  </r>
  <r>
    <x v="0"/>
    <x v="4"/>
    <x v="6"/>
    <m/>
    <m/>
    <m/>
    <m/>
    <m/>
    <m/>
    <m/>
    <m/>
    <m/>
    <m/>
    <m/>
    <m/>
    <m/>
    <m/>
    <m/>
    <m/>
    <m/>
    <m/>
    <m/>
    <m/>
    <m/>
    <m/>
  </r>
  <r>
    <x v="0"/>
    <x v="4"/>
    <x v="7"/>
    <m/>
    <m/>
    <m/>
    <m/>
    <m/>
    <m/>
    <m/>
    <m/>
    <m/>
    <m/>
    <m/>
    <m/>
    <m/>
    <m/>
    <m/>
    <m/>
    <m/>
    <m/>
    <m/>
    <m/>
    <m/>
    <m/>
  </r>
  <r>
    <x v="0"/>
    <x v="4"/>
    <x v="8"/>
    <m/>
    <m/>
    <m/>
    <m/>
    <m/>
    <m/>
    <m/>
    <m/>
    <m/>
    <m/>
    <m/>
    <m/>
    <m/>
    <m/>
    <m/>
    <m/>
    <m/>
    <m/>
    <m/>
    <m/>
    <m/>
    <m/>
  </r>
  <r>
    <x v="0"/>
    <x v="4"/>
    <x v="9"/>
    <m/>
    <m/>
    <m/>
    <m/>
    <m/>
    <m/>
    <m/>
    <m/>
    <m/>
    <m/>
    <m/>
    <m/>
    <m/>
    <m/>
    <m/>
    <m/>
    <m/>
    <m/>
    <m/>
    <m/>
    <m/>
    <m/>
  </r>
  <r>
    <x v="0"/>
    <x v="4"/>
    <x v="10"/>
    <m/>
    <m/>
    <m/>
    <m/>
    <m/>
    <m/>
    <m/>
    <m/>
    <m/>
    <m/>
    <m/>
    <m/>
    <m/>
    <m/>
    <m/>
    <m/>
    <m/>
    <m/>
    <m/>
    <m/>
    <m/>
    <m/>
  </r>
  <r>
    <x v="0"/>
    <x v="4"/>
    <x v="11"/>
    <m/>
    <m/>
    <m/>
    <m/>
    <m/>
    <m/>
    <m/>
    <m/>
    <m/>
    <m/>
    <m/>
    <m/>
    <m/>
    <m/>
    <m/>
    <m/>
    <m/>
    <m/>
    <m/>
    <m/>
    <m/>
    <m/>
  </r>
  <r>
    <x v="0"/>
    <x v="4"/>
    <x v="12"/>
    <m/>
    <m/>
    <m/>
    <m/>
    <m/>
    <m/>
    <m/>
    <m/>
    <m/>
    <m/>
    <m/>
    <m/>
    <m/>
    <m/>
    <m/>
    <m/>
    <m/>
    <m/>
    <m/>
    <m/>
    <m/>
    <m/>
  </r>
  <r>
    <x v="0"/>
    <x v="4"/>
    <x v="13"/>
    <m/>
    <m/>
    <m/>
    <m/>
    <m/>
    <m/>
    <m/>
    <m/>
    <m/>
    <m/>
    <m/>
    <m/>
    <m/>
    <m/>
    <m/>
    <m/>
    <m/>
    <m/>
    <m/>
    <m/>
    <m/>
    <m/>
  </r>
  <r>
    <x v="0"/>
    <x v="4"/>
    <x v="14"/>
    <m/>
    <m/>
    <m/>
    <m/>
    <m/>
    <m/>
    <m/>
    <m/>
    <m/>
    <m/>
    <m/>
    <m/>
    <m/>
    <m/>
    <m/>
    <m/>
    <m/>
    <m/>
    <m/>
    <m/>
    <m/>
    <m/>
  </r>
  <r>
    <x v="0"/>
    <x v="5"/>
    <x v="0"/>
    <m/>
    <m/>
    <m/>
    <m/>
    <m/>
    <m/>
    <m/>
    <m/>
    <m/>
    <m/>
    <m/>
    <m/>
    <m/>
    <m/>
    <m/>
    <m/>
    <m/>
    <m/>
    <m/>
    <m/>
    <m/>
    <m/>
  </r>
  <r>
    <x v="0"/>
    <x v="5"/>
    <x v="1"/>
    <m/>
    <m/>
    <m/>
    <m/>
    <m/>
    <m/>
    <m/>
    <m/>
    <m/>
    <m/>
    <m/>
    <m/>
    <m/>
    <m/>
    <m/>
    <m/>
    <m/>
    <m/>
    <m/>
    <m/>
    <m/>
    <m/>
  </r>
  <r>
    <x v="0"/>
    <x v="5"/>
    <x v="2"/>
    <m/>
    <m/>
    <m/>
    <m/>
    <m/>
    <m/>
    <m/>
    <m/>
    <m/>
    <m/>
    <m/>
    <m/>
    <m/>
    <m/>
    <m/>
    <m/>
    <m/>
    <m/>
    <m/>
    <m/>
    <m/>
    <m/>
  </r>
  <r>
    <x v="0"/>
    <x v="5"/>
    <x v="3"/>
    <m/>
    <m/>
    <m/>
    <m/>
    <m/>
    <m/>
    <m/>
    <m/>
    <m/>
    <m/>
    <m/>
    <m/>
    <m/>
    <m/>
    <m/>
    <m/>
    <m/>
    <m/>
    <m/>
    <m/>
    <m/>
    <m/>
  </r>
  <r>
    <x v="0"/>
    <x v="5"/>
    <x v="4"/>
    <m/>
    <m/>
    <m/>
    <m/>
    <m/>
    <m/>
    <m/>
    <m/>
    <m/>
    <m/>
    <m/>
    <m/>
    <m/>
    <m/>
    <m/>
    <m/>
    <m/>
    <m/>
    <m/>
    <m/>
    <m/>
    <m/>
  </r>
  <r>
    <x v="0"/>
    <x v="5"/>
    <x v="5"/>
    <m/>
    <m/>
    <m/>
    <m/>
    <m/>
    <m/>
    <m/>
    <m/>
    <m/>
    <m/>
    <m/>
    <m/>
    <m/>
    <m/>
    <m/>
    <m/>
    <m/>
    <m/>
    <m/>
    <m/>
    <m/>
    <m/>
  </r>
  <r>
    <x v="0"/>
    <x v="5"/>
    <x v="6"/>
    <m/>
    <m/>
    <m/>
    <m/>
    <m/>
    <m/>
    <m/>
    <m/>
    <m/>
    <m/>
    <m/>
    <m/>
    <m/>
    <m/>
    <m/>
    <m/>
    <m/>
    <m/>
    <m/>
    <m/>
    <m/>
    <m/>
  </r>
  <r>
    <x v="0"/>
    <x v="5"/>
    <x v="7"/>
    <m/>
    <m/>
    <m/>
    <m/>
    <m/>
    <m/>
    <m/>
    <m/>
    <m/>
    <m/>
    <m/>
    <m/>
    <m/>
    <m/>
    <m/>
    <m/>
    <m/>
    <m/>
    <m/>
    <m/>
    <m/>
    <m/>
  </r>
  <r>
    <x v="0"/>
    <x v="5"/>
    <x v="8"/>
    <m/>
    <m/>
    <m/>
    <m/>
    <m/>
    <m/>
    <m/>
    <m/>
    <m/>
    <m/>
    <m/>
    <m/>
    <m/>
    <m/>
    <m/>
    <m/>
    <m/>
    <m/>
    <m/>
    <m/>
    <m/>
    <m/>
  </r>
  <r>
    <x v="0"/>
    <x v="5"/>
    <x v="9"/>
    <m/>
    <m/>
    <m/>
    <m/>
    <m/>
    <m/>
    <m/>
    <m/>
    <m/>
    <m/>
    <m/>
    <m/>
    <m/>
    <m/>
    <m/>
    <m/>
    <m/>
    <m/>
    <m/>
    <m/>
    <m/>
    <m/>
  </r>
  <r>
    <x v="0"/>
    <x v="5"/>
    <x v="10"/>
    <m/>
    <m/>
    <m/>
    <m/>
    <m/>
    <m/>
    <m/>
    <m/>
    <m/>
    <m/>
    <m/>
    <m/>
    <m/>
    <m/>
    <m/>
    <m/>
    <m/>
    <m/>
    <m/>
    <m/>
    <m/>
    <m/>
  </r>
  <r>
    <x v="0"/>
    <x v="5"/>
    <x v="11"/>
    <m/>
    <m/>
    <m/>
    <m/>
    <m/>
    <m/>
    <m/>
    <m/>
    <m/>
    <m/>
    <m/>
    <m/>
    <m/>
    <m/>
    <m/>
    <m/>
    <m/>
    <m/>
    <m/>
    <m/>
    <m/>
    <m/>
  </r>
  <r>
    <x v="0"/>
    <x v="5"/>
    <x v="12"/>
    <m/>
    <m/>
    <m/>
    <m/>
    <m/>
    <m/>
    <m/>
    <m/>
    <m/>
    <m/>
    <m/>
    <m/>
    <m/>
    <m/>
    <m/>
    <m/>
    <m/>
    <m/>
    <m/>
    <m/>
    <m/>
    <m/>
  </r>
  <r>
    <x v="0"/>
    <x v="5"/>
    <x v="13"/>
    <m/>
    <m/>
    <m/>
    <m/>
    <m/>
    <m/>
    <m/>
    <m/>
    <m/>
    <m/>
    <m/>
    <m/>
    <m/>
    <m/>
    <m/>
    <m/>
    <m/>
    <m/>
    <m/>
    <m/>
    <m/>
    <m/>
  </r>
  <r>
    <x v="0"/>
    <x v="5"/>
    <x v="14"/>
    <m/>
    <m/>
    <m/>
    <m/>
    <m/>
    <m/>
    <m/>
    <m/>
    <m/>
    <m/>
    <m/>
    <m/>
    <m/>
    <m/>
    <m/>
    <m/>
    <m/>
    <m/>
    <m/>
    <m/>
    <m/>
    <m/>
  </r>
  <r>
    <x v="0"/>
    <x v="6"/>
    <x v="0"/>
    <m/>
    <m/>
    <m/>
    <m/>
    <m/>
    <m/>
    <m/>
    <m/>
    <m/>
    <m/>
    <m/>
    <m/>
    <m/>
    <m/>
    <m/>
    <m/>
    <m/>
    <m/>
    <m/>
    <m/>
    <m/>
    <m/>
  </r>
  <r>
    <x v="0"/>
    <x v="6"/>
    <x v="1"/>
    <m/>
    <m/>
    <m/>
    <m/>
    <m/>
    <m/>
    <m/>
    <m/>
    <m/>
    <m/>
    <m/>
    <m/>
    <m/>
    <m/>
    <m/>
    <m/>
    <m/>
    <m/>
    <m/>
    <m/>
    <m/>
    <m/>
  </r>
  <r>
    <x v="0"/>
    <x v="6"/>
    <x v="2"/>
    <m/>
    <m/>
    <m/>
    <m/>
    <m/>
    <m/>
    <m/>
    <m/>
    <m/>
    <m/>
    <m/>
    <m/>
    <m/>
    <m/>
    <m/>
    <m/>
    <m/>
    <m/>
    <m/>
    <m/>
    <m/>
    <m/>
  </r>
  <r>
    <x v="0"/>
    <x v="6"/>
    <x v="3"/>
    <m/>
    <m/>
    <m/>
    <m/>
    <m/>
    <m/>
    <m/>
    <m/>
    <m/>
    <m/>
    <m/>
    <m/>
    <m/>
    <m/>
    <m/>
    <m/>
    <m/>
    <m/>
    <m/>
    <m/>
    <m/>
    <m/>
  </r>
  <r>
    <x v="0"/>
    <x v="6"/>
    <x v="4"/>
    <m/>
    <m/>
    <m/>
    <m/>
    <m/>
    <m/>
    <m/>
    <m/>
    <m/>
    <m/>
    <m/>
    <m/>
    <m/>
    <m/>
    <m/>
    <m/>
    <m/>
    <m/>
    <m/>
    <m/>
    <m/>
    <m/>
  </r>
  <r>
    <x v="0"/>
    <x v="6"/>
    <x v="5"/>
    <m/>
    <m/>
    <m/>
    <m/>
    <m/>
    <m/>
    <m/>
    <m/>
    <m/>
    <m/>
    <m/>
    <m/>
    <m/>
    <m/>
    <m/>
    <m/>
    <m/>
    <m/>
    <m/>
    <m/>
    <m/>
    <m/>
  </r>
  <r>
    <x v="0"/>
    <x v="6"/>
    <x v="6"/>
    <m/>
    <m/>
    <m/>
    <m/>
    <m/>
    <m/>
    <m/>
    <m/>
    <m/>
    <m/>
    <m/>
    <m/>
    <m/>
    <m/>
    <m/>
    <m/>
    <m/>
    <m/>
    <m/>
    <m/>
    <m/>
    <m/>
  </r>
  <r>
    <x v="0"/>
    <x v="6"/>
    <x v="7"/>
    <m/>
    <m/>
    <m/>
    <m/>
    <m/>
    <m/>
    <m/>
    <m/>
    <m/>
    <m/>
    <m/>
    <m/>
    <m/>
    <m/>
    <m/>
    <m/>
    <m/>
    <m/>
    <m/>
    <m/>
    <m/>
    <m/>
  </r>
  <r>
    <x v="0"/>
    <x v="6"/>
    <x v="8"/>
    <m/>
    <m/>
    <m/>
    <m/>
    <m/>
    <m/>
    <m/>
    <m/>
    <m/>
    <m/>
    <m/>
    <m/>
    <m/>
    <m/>
    <m/>
    <m/>
    <m/>
    <m/>
    <m/>
    <m/>
    <m/>
    <m/>
  </r>
  <r>
    <x v="0"/>
    <x v="6"/>
    <x v="9"/>
    <m/>
    <m/>
    <m/>
    <m/>
    <m/>
    <m/>
    <m/>
    <m/>
    <m/>
    <m/>
    <m/>
    <m/>
    <m/>
    <m/>
    <m/>
    <m/>
    <m/>
    <m/>
    <m/>
    <m/>
    <m/>
    <m/>
  </r>
  <r>
    <x v="0"/>
    <x v="6"/>
    <x v="10"/>
    <m/>
    <m/>
    <m/>
    <m/>
    <m/>
    <m/>
    <m/>
    <m/>
    <m/>
    <m/>
    <m/>
    <m/>
    <m/>
    <m/>
    <m/>
    <m/>
    <m/>
    <m/>
    <m/>
    <m/>
    <m/>
    <m/>
  </r>
  <r>
    <x v="0"/>
    <x v="6"/>
    <x v="11"/>
    <m/>
    <m/>
    <m/>
    <m/>
    <m/>
    <m/>
    <m/>
    <m/>
    <m/>
    <m/>
    <m/>
    <m/>
    <m/>
    <m/>
    <m/>
    <m/>
    <m/>
    <m/>
    <m/>
    <m/>
    <m/>
    <m/>
  </r>
  <r>
    <x v="0"/>
    <x v="6"/>
    <x v="12"/>
    <m/>
    <m/>
    <m/>
    <m/>
    <m/>
    <m/>
    <m/>
    <m/>
    <m/>
    <m/>
    <m/>
    <m/>
    <m/>
    <m/>
    <m/>
    <m/>
    <m/>
    <m/>
    <m/>
    <m/>
    <m/>
    <m/>
  </r>
  <r>
    <x v="0"/>
    <x v="6"/>
    <x v="13"/>
    <m/>
    <m/>
    <m/>
    <m/>
    <m/>
    <m/>
    <m/>
    <m/>
    <m/>
    <m/>
    <m/>
    <m/>
    <m/>
    <m/>
    <m/>
    <m/>
    <m/>
    <m/>
    <m/>
    <m/>
    <m/>
    <m/>
  </r>
  <r>
    <x v="0"/>
    <x v="6"/>
    <x v="14"/>
    <m/>
    <m/>
    <m/>
    <m/>
    <m/>
    <m/>
    <m/>
    <m/>
    <m/>
    <m/>
    <m/>
    <m/>
    <m/>
    <m/>
    <m/>
    <m/>
    <m/>
    <m/>
    <m/>
    <m/>
    <m/>
    <m/>
  </r>
  <r>
    <x v="0"/>
    <x v="7"/>
    <x v="0"/>
    <m/>
    <m/>
    <m/>
    <m/>
    <m/>
    <m/>
    <m/>
    <m/>
    <m/>
    <m/>
    <m/>
    <m/>
    <m/>
    <m/>
    <m/>
    <m/>
    <m/>
    <m/>
    <m/>
    <m/>
    <m/>
    <m/>
  </r>
  <r>
    <x v="0"/>
    <x v="7"/>
    <x v="1"/>
    <m/>
    <m/>
    <m/>
    <m/>
    <m/>
    <m/>
    <m/>
    <m/>
    <m/>
    <m/>
    <m/>
    <m/>
    <m/>
    <m/>
    <m/>
    <m/>
    <m/>
    <m/>
    <m/>
    <m/>
    <m/>
    <m/>
  </r>
  <r>
    <x v="0"/>
    <x v="7"/>
    <x v="2"/>
    <m/>
    <m/>
    <m/>
    <m/>
    <m/>
    <m/>
    <m/>
    <m/>
    <m/>
    <m/>
    <m/>
    <m/>
    <m/>
    <m/>
    <m/>
    <m/>
    <m/>
    <m/>
    <m/>
    <m/>
    <m/>
    <m/>
  </r>
  <r>
    <x v="0"/>
    <x v="7"/>
    <x v="3"/>
    <m/>
    <m/>
    <m/>
    <m/>
    <m/>
    <m/>
    <m/>
    <m/>
    <m/>
    <m/>
    <m/>
    <m/>
    <m/>
    <m/>
    <m/>
    <m/>
    <m/>
    <m/>
    <m/>
    <m/>
    <m/>
    <m/>
  </r>
  <r>
    <x v="0"/>
    <x v="7"/>
    <x v="4"/>
    <m/>
    <m/>
    <m/>
    <m/>
    <m/>
    <m/>
    <m/>
    <m/>
    <m/>
    <m/>
    <m/>
    <m/>
    <m/>
    <m/>
    <m/>
    <m/>
    <m/>
    <m/>
    <m/>
    <m/>
    <m/>
    <m/>
  </r>
  <r>
    <x v="0"/>
    <x v="7"/>
    <x v="5"/>
    <m/>
    <m/>
    <m/>
    <m/>
    <m/>
    <m/>
    <m/>
    <m/>
    <m/>
    <m/>
    <m/>
    <m/>
    <m/>
    <m/>
    <m/>
    <m/>
    <m/>
    <m/>
    <m/>
    <m/>
    <m/>
    <m/>
  </r>
  <r>
    <x v="0"/>
    <x v="7"/>
    <x v="6"/>
    <m/>
    <m/>
    <m/>
    <m/>
    <m/>
    <m/>
    <m/>
    <m/>
    <m/>
    <m/>
    <m/>
    <m/>
    <m/>
    <m/>
    <m/>
    <m/>
    <m/>
    <m/>
    <m/>
    <m/>
    <m/>
    <m/>
  </r>
  <r>
    <x v="0"/>
    <x v="7"/>
    <x v="7"/>
    <m/>
    <m/>
    <m/>
    <m/>
    <m/>
    <m/>
    <m/>
    <m/>
    <m/>
    <m/>
    <m/>
    <m/>
    <m/>
    <m/>
    <m/>
    <m/>
    <m/>
    <m/>
    <m/>
    <m/>
    <m/>
    <m/>
  </r>
  <r>
    <x v="0"/>
    <x v="7"/>
    <x v="8"/>
    <m/>
    <m/>
    <m/>
    <m/>
    <m/>
    <m/>
    <m/>
    <m/>
    <m/>
    <m/>
    <m/>
    <m/>
    <m/>
    <m/>
    <m/>
    <m/>
    <m/>
    <m/>
    <m/>
    <m/>
    <m/>
    <m/>
  </r>
  <r>
    <x v="0"/>
    <x v="7"/>
    <x v="9"/>
    <m/>
    <m/>
    <m/>
    <m/>
    <m/>
    <m/>
    <m/>
    <m/>
    <m/>
    <m/>
    <m/>
    <m/>
    <m/>
    <m/>
    <m/>
    <m/>
    <m/>
    <m/>
    <m/>
    <m/>
    <m/>
    <m/>
  </r>
  <r>
    <x v="0"/>
    <x v="7"/>
    <x v="10"/>
    <m/>
    <m/>
    <m/>
    <m/>
    <m/>
    <m/>
    <m/>
    <m/>
    <m/>
    <m/>
    <m/>
    <m/>
    <m/>
    <m/>
    <m/>
    <m/>
    <m/>
    <m/>
    <m/>
    <m/>
    <m/>
    <m/>
  </r>
  <r>
    <x v="0"/>
    <x v="7"/>
    <x v="11"/>
    <m/>
    <m/>
    <m/>
    <m/>
    <m/>
    <m/>
    <m/>
    <m/>
    <m/>
    <m/>
    <m/>
    <m/>
    <m/>
    <m/>
    <m/>
    <m/>
    <m/>
    <m/>
    <m/>
    <m/>
    <m/>
    <m/>
  </r>
  <r>
    <x v="0"/>
    <x v="7"/>
    <x v="12"/>
    <m/>
    <m/>
    <m/>
    <m/>
    <m/>
    <m/>
    <m/>
    <m/>
    <m/>
    <m/>
    <m/>
    <m/>
    <m/>
    <m/>
    <m/>
    <m/>
    <m/>
    <m/>
    <m/>
    <m/>
    <m/>
    <m/>
  </r>
  <r>
    <x v="0"/>
    <x v="7"/>
    <x v="13"/>
    <m/>
    <m/>
    <m/>
    <m/>
    <m/>
    <m/>
    <m/>
    <m/>
    <m/>
    <m/>
    <m/>
    <m/>
    <m/>
    <m/>
    <m/>
    <m/>
    <m/>
    <m/>
    <m/>
    <m/>
    <m/>
    <m/>
  </r>
  <r>
    <x v="0"/>
    <x v="7"/>
    <x v="14"/>
    <m/>
    <m/>
    <m/>
    <m/>
    <m/>
    <m/>
    <m/>
    <m/>
    <m/>
    <m/>
    <m/>
    <m/>
    <m/>
    <m/>
    <m/>
    <m/>
    <m/>
    <m/>
    <m/>
    <m/>
    <m/>
    <m/>
  </r>
  <r>
    <x v="1"/>
    <x v="3"/>
    <x v="6"/>
    <m/>
    <m/>
    <m/>
    <m/>
    <m/>
    <m/>
    <m/>
    <m/>
    <m/>
    <m/>
    <m/>
    <m/>
    <m/>
    <m/>
    <m/>
    <m/>
    <m/>
    <m/>
    <m/>
    <m/>
    <m/>
    <n v="202.5"/>
  </r>
  <r>
    <x v="2"/>
    <x v="4"/>
    <x v="6"/>
    <m/>
    <m/>
    <m/>
    <m/>
    <m/>
    <m/>
    <m/>
    <m/>
    <m/>
    <m/>
    <m/>
    <m/>
    <m/>
    <m/>
    <m/>
    <m/>
    <m/>
    <m/>
    <m/>
    <m/>
    <m/>
    <n v="67.5"/>
  </r>
  <r>
    <x v="3"/>
    <x v="4"/>
    <x v="6"/>
    <m/>
    <m/>
    <m/>
    <m/>
    <m/>
    <m/>
    <m/>
    <m/>
    <m/>
    <m/>
    <m/>
    <m/>
    <m/>
    <m/>
    <m/>
    <m/>
    <m/>
    <m/>
    <m/>
    <m/>
    <m/>
    <n v="112.5"/>
  </r>
  <r>
    <x v="4"/>
    <x v="5"/>
    <x v="6"/>
    <m/>
    <m/>
    <m/>
    <m/>
    <m/>
    <m/>
    <m/>
    <m/>
    <m/>
    <m/>
    <m/>
    <m/>
    <m/>
    <m/>
    <m/>
    <m/>
    <m/>
    <m/>
    <m/>
    <m/>
    <m/>
    <n v="112.5"/>
  </r>
  <r>
    <x v="5"/>
    <x v="5"/>
    <x v="6"/>
    <m/>
    <m/>
    <m/>
    <m/>
    <m/>
    <m/>
    <m/>
    <m/>
    <m/>
    <m/>
    <m/>
    <m/>
    <m/>
    <m/>
    <m/>
    <m/>
    <m/>
    <m/>
    <m/>
    <m/>
    <m/>
    <n v="540"/>
  </r>
  <r>
    <x v="6"/>
    <x v="6"/>
    <x v="6"/>
    <m/>
    <m/>
    <m/>
    <m/>
    <m/>
    <m/>
    <m/>
    <m/>
    <m/>
    <m/>
    <m/>
    <m/>
    <m/>
    <m/>
    <m/>
    <m/>
    <m/>
    <m/>
    <m/>
    <m/>
    <m/>
    <n v="270"/>
  </r>
  <r>
    <x v="7"/>
    <x v="6"/>
    <x v="6"/>
    <m/>
    <m/>
    <m/>
    <m/>
    <m/>
    <m/>
    <m/>
    <m/>
    <m/>
    <m/>
    <m/>
    <m/>
    <m/>
    <m/>
    <m/>
    <m/>
    <m/>
    <m/>
    <m/>
    <m/>
    <m/>
    <n v="157.5"/>
  </r>
  <r>
    <x v="8"/>
    <x v="6"/>
    <x v="6"/>
    <m/>
    <m/>
    <m/>
    <m/>
    <m/>
    <m/>
    <m/>
    <m/>
    <m/>
    <m/>
    <m/>
    <m/>
    <m/>
    <m/>
    <m/>
    <m/>
    <m/>
    <m/>
    <m/>
    <m/>
    <m/>
    <n v="135"/>
  </r>
  <r>
    <x v="9"/>
    <x v="7"/>
    <x v="6"/>
    <m/>
    <m/>
    <m/>
    <m/>
    <m/>
    <m/>
    <m/>
    <m/>
    <m/>
    <m/>
    <m/>
    <m/>
    <m/>
    <m/>
    <m/>
    <m/>
    <m/>
    <m/>
    <m/>
    <m/>
    <m/>
    <n v="112.5"/>
  </r>
  <r>
    <x v="10"/>
    <x v="4"/>
    <x v="7"/>
    <m/>
    <m/>
    <m/>
    <m/>
    <m/>
    <m/>
    <m/>
    <m/>
    <m/>
    <m/>
    <m/>
    <m/>
    <m/>
    <m/>
    <m/>
    <m/>
    <m/>
    <m/>
    <m/>
    <m/>
    <m/>
    <n v="135"/>
  </r>
  <r>
    <x v="3"/>
    <x v="4"/>
    <x v="7"/>
    <m/>
    <m/>
    <m/>
    <m/>
    <m/>
    <m/>
    <m/>
    <m/>
    <m/>
    <m/>
    <m/>
    <m/>
    <m/>
    <m/>
    <m/>
    <m/>
    <m/>
    <m/>
    <m/>
    <m/>
    <m/>
    <n v="310"/>
  </r>
  <r>
    <x v="4"/>
    <x v="5"/>
    <x v="7"/>
    <m/>
    <m/>
    <m/>
    <m/>
    <m/>
    <m/>
    <m/>
    <m/>
    <m/>
    <m/>
    <m/>
    <m/>
    <m/>
    <m/>
    <m/>
    <m/>
    <m/>
    <m/>
    <m/>
    <m/>
    <m/>
    <n v="160"/>
  </r>
  <r>
    <x v="8"/>
    <x v="6"/>
    <x v="7"/>
    <m/>
    <m/>
    <m/>
    <m/>
    <m/>
    <m/>
    <m/>
    <m/>
    <m/>
    <m/>
    <m/>
    <m/>
    <m/>
    <m/>
    <m/>
    <m/>
    <m/>
    <m/>
    <m/>
    <m/>
    <m/>
    <n v="60"/>
  </r>
  <r>
    <x v="6"/>
    <x v="6"/>
    <x v="7"/>
    <m/>
    <m/>
    <m/>
    <m/>
    <m/>
    <m/>
    <m/>
    <m/>
    <m/>
    <m/>
    <m/>
    <m/>
    <m/>
    <m/>
    <m/>
    <m/>
    <m/>
    <m/>
    <m/>
    <m/>
    <m/>
    <n v="420"/>
  </r>
  <r>
    <x v="11"/>
    <x v="6"/>
    <x v="7"/>
    <m/>
    <m/>
    <m/>
    <m/>
    <m/>
    <m/>
    <m/>
    <m/>
    <m/>
    <m/>
    <m/>
    <m/>
    <m/>
    <m/>
    <m/>
    <m/>
    <m/>
    <m/>
    <m/>
    <m/>
    <m/>
    <n v="330"/>
  </r>
  <r>
    <x v="12"/>
    <x v="6"/>
    <x v="7"/>
    <m/>
    <m/>
    <m/>
    <m/>
    <m/>
    <m/>
    <m/>
    <m/>
    <m/>
    <m/>
    <m/>
    <m/>
    <m/>
    <m/>
    <m/>
    <m/>
    <m/>
    <m/>
    <m/>
    <m/>
    <m/>
    <n v="130"/>
  </r>
  <r>
    <x v="7"/>
    <x v="7"/>
    <x v="7"/>
    <m/>
    <m/>
    <m/>
    <m/>
    <m/>
    <m/>
    <m/>
    <m/>
    <m/>
    <m/>
    <m/>
    <m/>
    <m/>
    <m/>
    <m/>
    <m/>
    <m/>
    <m/>
    <m/>
    <m/>
    <m/>
    <n v="420"/>
  </r>
  <r>
    <x v="4"/>
    <x v="5"/>
    <x v="9"/>
    <m/>
    <m/>
    <m/>
    <m/>
    <m/>
    <m/>
    <m/>
    <m/>
    <m/>
    <m/>
    <m/>
    <m/>
    <m/>
    <m/>
    <m/>
    <m/>
    <m/>
    <m/>
    <m/>
    <m/>
    <m/>
    <n v="270"/>
  </r>
  <r>
    <x v="6"/>
    <x v="6"/>
    <x v="9"/>
    <m/>
    <m/>
    <m/>
    <m/>
    <m/>
    <m/>
    <m/>
    <m/>
    <m/>
    <m/>
    <m/>
    <m/>
    <m/>
    <m/>
    <m/>
    <m/>
    <m/>
    <m/>
    <m/>
    <m/>
    <m/>
    <n v="250"/>
  </r>
  <r>
    <x v="7"/>
    <x v="7"/>
    <x v="9"/>
    <m/>
    <m/>
    <m/>
    <m/>
    <m/>
    <m/>
    <m/>
    <m/>
    <m/>
    <m/>
    <m/>
    <m/>
    <m/>
    <m/>
    <m/>
    <m/>
    <m/>
    <m/>
    <m/>
    <m/>
    <m/>
    <n v="270"/>
  </r>
  <r>
    <x v="9"/>
    <x v="7"/>
    <x v="9"/>
    <m/>
    <m/>
    <m/>
    <m/>
    <m/>
    <m/>
    <m/>
    <m/>
    <m/>
    <m/>
    <m/>
    <m/>
    <m/>
    <m/>
    <m/>
    <m/>
    <m/>
    <m/>
    <m/>
    <m/>
    <m/>
    <n v="105"/>
  </r>
  <r>
    <x v="13"/>
    <x v="0"/>
    <x v="0"/>
    <m/>
    <s v="rr3"/>
    <n v="3"/>
    <n v="3"/>
    <m/>
    <m/>
    <m/>
    <m/>
    <m/>
    <m/>
    <m/>
    <n v="100"/>
    <n v="100"/>
    <m/>
    <m/>
    <m/>
    <m/>
    <m/>
    <m/>
    <m/>
    <n v="1"/>
    <n v="200"/>
  </r>
  <r>
    <x v="14"/>
    <x v="0"/>
    <x v="0"/>
    <m/>
    <s v="rr3"/>
    <n v="3"/>
    <n v="2"/>
    <m/>
    <m/>
    <m/>
    <m/>
    <m/>
    <m/>
    <m/>
    <n v="100"/>
    <n v="75"/>
    <m/>
    <m/>
    <m/>
    <m/>
    <m/>
    <m/>
    <m/>
    <n v="1"/>
    <n v="175"/>
  </r>
  <r>
    <x v="15"/>
    <x v="1"/>
    <x v="0"/>
    <m/>
    <s v="rr5"/>
    <n v="3"/>
    <n v="3"/>
    <n v="3"/>
    <n v="3"/>
    <m/>
    <m/>
    <m/>
    <m/>
    <m/>
    <n v="90"/>
    <n v="90"/>
    <n v="90"/>
    <n v="90"/>
    <m/>
    <m/>
    <m/>
    <m/>
    <m/>
    <n v="1"/>
    <n v="360"/>
  </r>
  <r>
    <x v="16"/>
    <x v="1"/>
    <x v="0"/>
    <m/>
    <s v="rr5"/>
    <n v="2"/>
    <n v="0"/>
    <n v="1"/>
    <n v="3"/>
    <m/>
    <m/>
    <m/>
    <m/>
    <m/>
    <n v="70"/>
    <n v="20"/>
    <n v="45"/>
    <n v="90"/>
    <m/>
    <m/>
    <m/>
    <m/>
    <m/>
    <n v="1"/>
    <n v="225"/>
  </r>
  <r>
    <x v="17"/>
    <x v="1"/>
    <x v="0"/>
    <m/>
    <s v="rr5"/>
    <n v="3"/>
    <n v="1"/>
    <n v="0"/>
    <n v="3"/>
    <m/>
    <m/>
    <m/>
    <m/>
    <m/>
    <n v="90"/>
    <n v="45"/>
    <n v="20"/>
    <n v="90"/>
    <m/>
    <m/>
    <m/>
    <m/>
    <m/>
    <n v="1"/>
    <n v="245"/>
  </r>
  <r>
    <x v="18"/>
    <x v="1"/>
    <x v="0"/>
    <m/>
    <s v="rr5"/>
    <n v="3"/>
    <n v="3"/>
    <n v="1"/>
    <n v="3"/>
    <m/>
    <m/>
    <m/>
    <m/>
    <m/>
    <n v="90"/>
    <n v="90"/>
    <n v="45"/>
    <n v="90"/>
    <m/>
    <m/>
    <m/>
    <m/>
    <m/>
    <n v="1"/>
    <n v="315"/>
  </r>
  <r>
    <x v="19"/>
    <x v="1"/>
    <x v="0"/>
    <m/>
    <s v="rr5"/>
    <n v="2"/>
    <s v="n/a"/>
    <s v="n/a"/>
    <s v="n/a"/>
    <m/>
    <m/>
    <m/>
    <m/>
    <m/>
    <n v="70"/>
    <n v="0"/>
    <n v="0"/>
    <n v="0"/>
    <m/>
    <m/>
    <m/>
    <m/>
    <m/>
    <n v="1"/>
    <n v="70"/>
  </r>
  <r>
    <x v="20"/>
    <x v="2"/>
    <x v="0"/>
    <m/>
    <s v="rr5"/>
    <n v="3"/>
    <n v="3"/>
    <n v="3"/>
    <n v="3"/>
    <m/>
    <m/>
    <m/>
    <m/>
    <m/>
    <n v="90"/>
    <n v="90"/>
    <n v="90"/>
    <n v="90"/>
    <m/>
    <m/>
    <m/>
    <m/>
    <m/>
    <n v="1"/>
    <n v="360"/>
  </r>
  <r>
    <x v="21"/>
    <x v="2"/>
    <x v="0"/>
    <m/>
    <s v="rr5"/>
    <n v="1"/>
    <n v="1"/>
    <n v="3"/>
    <n v="3"/>
    <m/>
    <m/>
    <m/>
    <m/>
    <m/>
    <n v="45"/>
    <n v="45"/>
    <n v="90"/>
    <n v="90"/>
    <m/>
    <m/>
    <m/>
    <m/>
    <m/>
    <n v="1"/>
    <n v="270"/>
  </r>
  <r>
    <x v="22"/>
    <x v="2"/>
    <x v="0"/>
    <m/>
    <s v="rr5"/>
    <n v="3"/>
    <n v="3"/>
    <n v="0"/>
    <n v="1"/>
    <m/>
    <m/>
    <m/>
    <m/>
    <m/>
    <n v="90"/>
    <n v="90"/>
    <n v="20"/>
    <n v="45"/>
    <m/>
    <m/>
    <m/>
    <m/>
    <m/>
    <n v="1"/>
    <n v="245"/>
  </r>
  <r>
    <x v="23"/>
    <x v="2"/>
    <x v="0"/>
    <m/>
    <s v="rr5"/>
    <n v="1"/>
    <n v="1"/>
    <n v="1"/>
    <n v="0"/>
    <m/>
    <m/>
    <m/>
    <m/>
    <m/>
    <n v="45"/>
    <n v="45"/>
    <n v="45"/>
    <n v="20"/>
    <m/>
    <m/>
    <m/>
    <m/>
    <m/>
    <n v="1"/>
    <n v="155"/>
  </r>
  <r>
    <x v="24"/>
    <x v="2"/>
    <x v="0"/>
    <m/>
    <s v="rr5"/>
    <n v="2"/>
    <n v="3"/>
    <n v="3"/>
    <n v="0"/>
    <m/>
    <m/>
    <m/>
    <m/>
    <m/>
    <n v="70"/>
    <n v="90"/>
    <n v="90"/>
    <n v="20"/>
    <m/>
    <m/>
    <m/>
    <m/>
    <m/>
    <n v="1"/>
    <n v="270"/>
  </r>
  <r>
    <x v="25"/>
    <x v="3"/>
    <x v="0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26"/>
    <x v="3"/>
    <x v="0"/>
    <m/>
    <n v="16"/>
    <s v="n/a"/>
    <n v="0"/>
    <s v="n/a"/>
    <s v="n/a"/>
    <m/>
    <s v="n/a"/>
    <n v="3"/>
    <n v="2"/>
    <m/>
    <n v="0"/>
    <n v="20"/>
    <n v="0"/>
    <n v="0"/>
    <m/>
    <n v="0"/>
    <n v="30"/>
    <n v="30"/>
    <m/>
    <n v="1"/>
    <n v="80"/>
  </r>
  <r>
    <x v="27"/>
    <x v="3"/>
    <x v="0"/>
    <m/>
    <n v="16"/>
    <n v="3"/>
    <n v="2"/>
    <s v="n/a"/>
    <s v="n/a"/>
    <m/>
    <s v="n/a"/>
    <s v="n/a"/>
    <s v="n/a"/>
    <m/>
    <n v="60"/>
    <n v="60"/>
    <n v="0"/>
    <n v="0"/>
    <m/>
    <n v="0"/>
    <n v="0"/>
    <n v="0"/>
    <m/>
    <n v="1"/>
    <n v="120"/>
  </r>
  <r>
    <x v="1"/>
    <x v="3"/>
    <x v="0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28"/>
    <x v="3"/>
    <x v="0"/>
    <m/>
    <n v="16"/>
    <n v="2"/>
    <s v="n/a"/>
    <s v="n/a"/>
    <s v="n/a"/>
    <m/>
    <s v="n/a"/>
    <n v="3"/>
    <n v="3"/>
    <m/>
    <n v="45"/>
    <n v="0"/>
    <n v="0"/>
    <n v="0"/>
    <m/>
    <n v="0"/>
    <n v="30"/>
    <n v="35"/>
    <m/>
    <n v="1"/>
    <n v="110"/>
  </r>
  <r>
    <x v="29"/>
    <x v="3"/>
    <x v="0"/>
    <m/>
    <n v="16"/>
    <n v="3"/>
    <n v="3"/>
    <n v="0"/>
    <s v="n/a"/>
    <m/>
    <s v="n/a"/>
    <s v="n/a"/>
    <s v="n/a"/>
    <m/>
    <n v="60"/>
    <n v="80"/>
    <n v="25"/>
    <n v="0"/>
    <m/>
    <n v="0"/>
    <n v="0"/>
    <n v="0"/>
    <m/>
    <n v="1"/>
    <n v="165"/>
  </r>
  <r>
    <x v="30"/>
    <x v="3"/>
    <x v="0"/>
    <m/>
    <n v="16"/>
    <n v="0"/>
    <s v="n/a"/>
    <s v="n/a"/>
    <s v="n/a"/>
    <m/>
    <s v="n/a"/>
    <n v="1"/>
    <s v="n/a"/>
    <m/>
    <n v="15"/>
    <n v="0"/>
    <n v="0"/>
    <n v="0"/>
    <m/>
    <n v="0"/>
    <n v="20"/>
    <n v="0"/>
    <m/>
    <n v="1"/>
    <n v="35"/>
  </r>
  <r>
    <x v="31"/>
    <x v="3"/>
    <x v="0"/>
    <m/>
    <n v="16"/>
    <n v="3"/>
    <n v="1"/>
    <s v="n/a"/>
    <s v="n/a"/>
    <m/>
    <s v="n/a"/>
    <s v="n/a"/>
    <s v="n/a"/>
    <m/>
    <n v="60"/>
    <n v="40"/>
    <n v="0"/>
    <n v="0"/>
    <m/>
    <n v="0"/>
    <n v="0"/>
    <n v="0"/>
    <m/>
    <n v="1"/>
    <n v="100"/>
  </r>
  <r>
    <x v="32"/>
    <x v="3"/>
    <x v="0"/>
    <m/>
    <n v="16"/>
    <n v="3"/>
    <n v="3"/>
    <n v="3"/>
    <n v="2"/>
    <m/>
    <s v="n/a"/>
    <s v="n/a"/>
    <s v="n/a"/>
    <m/>
    <n v="60"/>
    <n v="80"/>
    <n v="100"/>
    <n v="90"/>
    <m/>
    <n v="0"/>
    <n v="0"/>
    <n v="0"/>
    <m/>
    <n v="1"/>
    <n v="330"/>
  </r>
  <r>
    <x v="5"/>
    <x v="4"/>
    <x v="0"/>
    <m/>
    <n v="8"/>
    <n v="3"/>
    <n v="3"/>
    <n v="3"/>
    <m/>
    <m/>
    <s v="n/a"/>
    <s v="n/a"/>
    <m/>
    <m/>
    <n v="80"/>
    <n v="100"/>
    <n v="120"/>
    <m/>
    <m/>
    <n v="0"/>
    <n v="0"/>
    <m/>
    <m/>
    <n v="1"/>
    <n v="300"/>
  </r>
  <r>
    <x v="33"/>
    <x v="4"/>
    <x v="0"/>
    <m/>
    <n v="8"/>
    <n v="0"/>
    <s v="n/a"/>
    <s v="n/a"/>
    <m/>
    <m/>
    <n v="0"/>
    <s v="n/a"/>
    <m/>
    <m/>
    <n v="20"/>
    <n v="0"/>
    <n v="0"/>
    <m/>
    <m/>
    <n v="15"/>
    <n v="0"/>
    <m/>
    <m/>
    <n v="1"/>
    <n v="35"/>
  </r>
  <r>
    <x v="34"/>
    <x v="4"/>
    <x v="0"/>
    <m/>
    <n v="8"/>
    <n v="0"/>
    <s v="n/a"/>
    <s v="n/a"/>
    <m/>
    <m/>
    <s v="n/a"/>
    <s v="n/a"/>
    <m/>
    <m/>
    <n v="20"/>
    <n v="0"/>
    <n v="0"/>
    <m/>
    <m/>
    <n v="0"/>
    <n v="0"/>
    <m/>
    <m/>
    <n v="1"/>
    <n v="20"/>
  </r>
  <r>
    <x v="35"/>
    <x v="4"/>
    <x v="0"/>
    <m/>
    <n v="8"/>
    <n v="3"/>
    <n v="0"/>
    <s v="n/a"/>
    <m/>
    <m/>
    <s v="n/a"/>
    <s v="n/a"/>
    <m/>
    <m/>
    <n v="80"/>
    <n v="25"/>
    <n v="0"/>
    <m/>
    <m/>
    <n v="0"/>
    <n v="0"/>
    <m/>
    <m/>
    <n v="1"/>
    <n v="105"/>
  </r>
  <r>
    <x v="6"/>
    <x v="4"/>
    <x v="0"/>
    <m/>
    <n v="8"/>
    <n v="3"/>
    <n v="1"/>
    <s v="n/a"/>
    <m/>
    <m/>
    <s v="n/a"/>
    <s v="n/a"/>
    <m/>
    <m/>
    <n v="80"/>
    <n v="50"/>
    <n v="0"/>
    <m/>
    <m/>
    <n v="0"/>
    <n v="0"/>
    <m/>
    <m/>
    <n v="1"/>
    <n v="130"/>
  </r>
  <r>
    <x v="36"/>
    <x v="4"/>
    <x v="0"/>
    <m/>
    <n v="8"/>
    <n v="1"/>
    <s v="n/a"/>
    <s v="n/a"/>
    <m/>
    <m/>
    <n v="3"/>
    <n v="3"/>
    <m/>
    <m/>
    <n v="40"/>
    <n v="0"/>
    <n v="0"/>
    <m/>
    <m/>
    <n v="30"/>
    <n v="35"/>
    <m/>
    <m/>
    <n v="1"/>
    <n v="105"/>
  </r>
  <r>
    <x v="37"/>
    <x v="4"/>
    <x v="0"/>
    <m/>
    <n v="8"/>
    <n v="0"/>
    <s v="n/a"/>
    <s v="n/a"/>
    <m/>
    <m/>
    <n v="3"/>
    <n v="0"/>
    <m/>
    <m/>
    <n v="20"/>
    <n v="0"/>
    <n v="0"/>
    <m/>
    <m/>
    <n v="30"/>
    <n v="20"/>
    <m/>
    <m/>
    <n v="1"/>
    <n v="70"/>
  </r>
  <r>
    <x v="38"/>
    <x v="4"/>
    <x v="0"/>
    <m/>
    <n v="8"/>
    <n v="3"/>
    <n v="3"/>
    <n v="1"/>
    <m/>
    <m/>
    <s v="n/a"/>
    <s v="n/a"/>
    <m/>
    <m/>
    <n v="80"/>
    <n v="100"/>
    <n v="60"/>
    <m/>
    <m/>
    <n v="0"/>
    <n v="0"/>
    <m/>
    <m/>
    <n v="1"/>
    <n v="240"/>
  </r>
  <r>
    <x v="5"/>
    <x v="5"/>
    <x v="0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39"/>
    <x v="5"/>
    <x v="0"/>
    <m/>
    <n v="16"/>
    <n v="1"/>
    <s v="n/a"/>
    <s v="n/a"/>
    <s v="n/a"/>
    <m/>
    <s v="n/a"/>
    <n v="3"/>
    <n v="3"/>
    <m/>
    <n v="30"/>
    <n v="0"/>
    <n v="0"/>
    <n v="0"/>
    <m/>
    <n v="0"/>
    <n v="30"/>
    <n v="35"/>
    <m/>
    <n v="1"/>
    <n v="95"/>
  </r>
  <r>
    <x v="40"/>
    <x v="5"/>
    <x v="0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41"/>
    <x v="5"/>
    <x v="0"/>
    <m/>
    <n v="16"/>
    <n v="3"/>
    <n v="2"/>
    <s v="n/a"/>
    <s v="n/a"/>
    <m/>
    <s v="n/a"/>
    <s v="n/a"/>
    <s v="n/a"/>
    <m/>
    <n v="60"/>
    <n v="60"/>
    <n v="0"/>
    <n v="0"/>
    <m/>
    <n v="0"/>
    <n v="0"/>
    <n v="0"/>
    <m/>
    <n v="1"/>
    <n v="120"/>
  </r>
  <r>
    <x v="42"/>
    <x v="5"/>
    <x v="0"/>
    <m/>
    <n v="16"/>
    <n v="0"/>
    <s v="n/a"/>
    <s v="n/a"/>
    <s v="n/a"/>
    <m/>
    <s v="n/a"/>
    <s v="n/a"/>
    <s v="n/a"/>
    <m/>
    <n v="15"/>
    <n v="0"/>
    <n v="0"/>
    <n v="0"/>
    <m/>
    <n v="0"/>
    <n v="0"/>
    <n v="0"/>
    <m/>
    <n v="1"/>
    <n v="15"/>
  </r>
  <r>
    <x v="43"/>
    <x v="5"/>
    <x v="0"/>
    <m/>
    <n v="16"/>
    <n v="3"/>
    <n v="3"/>
    <n v="0"/>
    <s v="n/a"/>
    <m/>
    <s v="n/a"/>
    <s v="n/a"/>
    <s v="n/a"/>
    <m/>
    <n v="60"/>
    <n v="80"/>
    <n v="25"/>
    <n v="0"/>
    <m/>
    <n v="0"/>
    <n v="0"/>
    <n v="0"/>
    <m/>
    <n v="1"/>
    <n v="165"/>
  </r>
  <r>
    <x v="44"/>
    <x v="5"/>
    <x v="0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8"/>
    <x v="5"/>
    <x v="0"/>
    <m/>
    <n v="16"/>
    <n v="0"/>
    <s v="n/a"/>
    <s v="n/a"/>
    <s v="n/a"/>
    <m/>
    <s v="n/a"/>
    <n v="3"/>
    <n v="1"/>
    <m/>
    <n v="15"/>
    <n v="0"/>
    <n v="0"/>
    <n v="0"/>
    <m/>
    <n v="0"/>
    <n v="30"/>
    <n v="25"/>
    <m/>
    <n v="1"/>
    <n v="70"/>
  </r>
  <r>
    <x v="45"/>
    <x v="5"/>
    <x v="0"/>
    <m/>
    <n v="16"/>
    <n v="1"/>
    <s v="n/a"/>
    <s v="n/a"/>
    <s v="n/a"/>
    <m/>
    <s v="n/a"/>
    <n v="1"/>
    <s v="n/a"/>
    <m/>
    <n v="30"/>
    <n v="0"/>
    <n v="0"/>
    <n v="0"/>
    <m/>
    <n v="0"/>
    <n v="20"/>
    <n v="0"/>
    <m/>
    <n v="1"/>
    <n v="50"/>
  </r>
  <r>
    <x v="46"/>
    <x v="5"/>
    <x v="0"/>
    <m/>
    <n v="16"/>
    <n v="3"/>
    <n v="1"/>
    <s v="n/a"/>
    <s v="n/a"/>
    <m/>
    <s v="n/a"/>
    <s v="n/a"/>
    <s v="n/a"/>
    <m/>
    <n v="60"/>
    <n v="40"/>
    <n v="0"/>
    <n v="0"/>
    <m/>
    <n v="0"/>
    <n v="0"/>
    <n v="0"/>
    <m/>
    <n v="1"/>
    <n v="100"/>
  </r>
  <r>
    <x v="37"/>
    <x v="5"/>
    <x v="0"/>
    <m/>
    <n v="16"/>
    <n v="0"/>
    <s v="n/a"/>
    <s v="n/a"/>
    <s v="n/a"/>
    <m/>
    <s v="n/a"/>
    <n v="1"/>
    <s v="n/a"/>
    <m/>
    <n v="15"/>
    <n v="0"/>
    <n v="0"/>
    <n v="0"/>
    <m/>
    <n v="0"/>
    <n v="20"/>
    <n v="0"/>
    <m/>
    <n v="1"/>
    <n v="35"/>
  </r>
  <r>
    <x v="47"/>
    <x v="5"/>
    <x v="0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6"/>
    <x v="5"/>
    <x v="0"/>
    <m/>
    <n v="16"/>
    <n v="3"/>
    <n v="3"/>
    <n v="3"/>
    <n v="0"/>
    <m/>
    <s v="n/a"/>
    <s v="n/a"/>
    <s v="n/a"/>
    <m/>
    <n v="60"/>
    <n v="80"/>
    <n v="100"/>
    <n v="30"/>
    <m/>
    <n v="0"/>
    <n v="0"/>
    <n v="0"/>
    <m/>
    <n v="1"/>
    <n v="270"/>
  </r>
  <r>
    <x v="11"/>
    <x v="6"/>
    <x v="0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8"/>
    <x v="6"/>
    <x v="0"/>
    <m/>
    <n v="16"/>
    <n v="2"/>
    <s v="n/a"/>
    <s v="n/a"/>
    <s v="n/a"/>
    <m/>
    <s v="n/a"/>
    <s v="n/a"/>
    <n v="0"/>
    <m/>
    <n v="45"/>
    <n v="0"/>
    <n v="0"/>
    <n v="0"/>
    <m/>
    <n v="0"/>
    <n v="0"/>
    <n v="20"/>
    <m/>
    <n v="1"/>
    <n v="65"/>
  </r>
  <r>
    <x v="48"/>
    <x v="6"/>
    <x v="0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49"/>
    <x v="6"/>
    <x v="0"/>
    <m/>
    <n v="16"/>
    <n v="3"/>
    <n v="1"/>
    <s v="n/a"/>
    <s v="n/a"/>
    <m/>
    <s v="n/a"/>
    <s v="n/a"/>
    <s v="n/a"/>
    <m/>
    <n v="60"/>
    <n v="40"/>
    <n v="0"/>
    <n v="0"/>
    <m/>
    <n v="0"/>
    <n v="0"/>
    <n v="0"/>
    <m/>
    <n v="1"/>
    <n v="100"/>
  </r>
  <r>
    <x v="50"/>
    <x v="6"/>
    <x v="0"/>
    <m/>
    <n v="16"/>
    <n v="3"/>
    <n v="3"/>
    <n v="0"/>
    <s v="n/a"/>
    <m/>
    <s v="n/a"/>
    <s v="n/a"/>
    <s v="n/a"/>
    <m/>
    <n v="60"/>
    <n v="80"/>
    <n v="25"/>
    <n v="0"/>
    <m/>
    <n v="0"/>
    <n v="0"/>
    <n v="0"/>
    <m/>
    <n v="1"/>
    <n v="165"/>
  </r>
  <r>
    <x v="12"/>
    <x v="6"/>
    <x v="0"/>
    <m/>
    <n v="16"/>
    <n v="3"/>
    <n v="3"/>
    <n v="3"/>
    <n v="2"/>
    <m/>
    <s v="n/a"/>
    <s v="n/a"/>
    <s v="n/a"/>
    <m/>
    <n v="60"/>
    <n v="80"/>
    <n v="100"/>
    <n v="90"/>
    <m/>
    <n v="0"/>
    <n v="0"/>
    <n v="0"/>
    <m/>
    <n v="1"/>
    <n v="330"/>
  </r>
  <r>
    <x v="51"/>
    <x v="6"/>
    <x v="0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52"/>
    <x v="6"/>
    <x v="0"/>
    <m/>
    <n v="16"/>
    <n v="0"/>
    <s v="n/a"/>
    <s v="n/a"/>
    <s v="n/a"/>
    <m/>
    <s v="n/a"/>
    <s v="n/a"/>
    <n v="3"/>
    <m/>
    <n v="15"/>
    <n v="0"/>
    <n v="0"/>
    <n v="0"/>
    <m/>
    <n v="0"/>
    <n v="0"/>
    <n v="35"/>
    <m/>
    <n v="1"/>
    <n v="50"/>
  </r>
  <r>
    <x v="53"/>
    <x v="6"/>
    <x v="0"/>
    <m/>
    <n v="16"/>
    <n v="0"/>
    <s v="n/a"/>
    <s v="n/a"/>
    <s v="n/a"/>
    <m/>
    <s v="n/a"/>
    <s v="n/a"/>
    <s v="n/a"/>
    <m/>
    <n v="15"/>
    <n v="0"/>
    <n v="0"/>
    <n v="0"/>
    <m/>
    <n v="0"/>
    <n v="0"/>
    <n v="0"/>
    <m/>
    <n v="1"/>
    <n v="15"/>
  </r>
  <r>
    <x v="54"/>
    <x v="6"/>
    <x v="0"/>
    <m/>
    <n v="16"/>
    <n v="3"/>
    <n v="1"/>
    <s v="n/a"/>
    <s v="n/a"/>
    <m/>
    <s v="n/a"/>
    <s v="n/a"/>
    <s v="n/a"/>
    <m/>
    <n v="60"/>
    <n v="40"/>
    <n v="0"/>
    <n v="0"/>
    <m/>
    <n v="0"/>
    <n v="0"/>
    <n v="0"/>
    <m/>
    <n v="1"/>
    <n v="100"/>
  </r>
  <r>
    <x v="7"/>
    <x v="6"/>
    <x v="0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7"/>
    <x v="7"/>
    <x v="0"/>
    <m/>
    <n v="16"/>
    <n v="3"/>
    <n v="3"/>
    <n v="3"/>
    <n v="1"/>
    <m/>
    <s v="n/a"/>
    <s v="n/a"/>
    <s v="n/a"/>
    <m/>
    <n v="60"/>
    <n v="80"/>
    <n v="100"/>
    <n v="60"/>
    <m/>
    <n v="0"/>
    <n v="0"/>
    <n v="0"/>
    <m/>
    <n v="1"/>
    <n v="300"/>
  </r>
  <r>
    <x v="55"/>
    <x v="7"/>
    <x v="0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56"/>
    <x v="7"/>
    <x v="0"/>
    <m/>
    <n v="16"/>
    <n v="2"/>
    <s v="n/a"/>
    <s v="n/a"/>
    <s v="n/a"/>
    <m/>
    <s v="n/a"/>
    <s v="n/a"/>
    <s v="n/a"/>
    <m/>
    <n v="45"/>
    <n v="0"/>
    <n v="0"/>
    <n v="0"/>
    <m/>
    <n v="0"/>
    <n v="0"/>
    <n v="0"/>
    <m/>
    <n v="1"/>
    <n v="45"/>
  </r>
  <r>
    <x v="57"/>
    <x v="7"/>
    <x v="0"/>
    <m/>
    <n v="16"/>
    <n v="3"/>
    <n v="0"/>
    <s v="n/a"/>
    <s v="n/a"/>
    <m/>
    <n v="3"/>
    <n v="1"/>
    <s v="n/a"/>
    <m/>
    <n v="60"/>
    <n v="20"/>
    <n v="0"/>
    <n v="0"/>
    <m/>
    <n v="25"/>
    <n v="20"/>
    <n v="0"/>
    <m/>
    <n v="1"/>
    <n v="125"/>
  </r>
  <r>
    <x v="58"/>
    <x v="7"/>
    <x v="0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9"/>
    <x v="7"/>
    <x v="0"/>
    <m/>
    <n v="16"/>
    <s v="n/a"/>
    <n v="2"/>
    <s v="n/a"/>
    <s v="n/a"/>
    <m/>
    <n v="3"/>
    <n v="3"/>
    <n v="3"/>
    <m/>
    <n v="0"/>
    <n v="60"/>
    <n v="0"/>
    <n v="0"/>
    <m/>
    <n v="25"/>
    <n v="30"/>
    <n v="35"/>
    <m/>
    <n v="1"/>
    <n v="150"/>
  </r>
  <r>
    <x v="59"/>
    <x v="7"/>
    <x v="0"/>
    <m/>
    <n v="16"/>
    <n v="0"/>
    <s v="n/a"/>
    <s v="n/a"/>
    <s v="n/a"/>
    <m/>
    <n v="3"/>
    <n v="0"/>
    <s v="n/a"/>
    <m/>
    <n v="15"/>
    <n v="0"/>
    <n v="0"/>
    <n v="0"/>
    <m/>
    <n v="25"/>
    <n v="15"/>
    <n v="0"/>
    <m/>
    <n v="1"/>
    <n v="55"/>
  </r>
  <r>
    <x v="60"/>
    <x v="7"/>
    <x v="0"/>
    <m/>
    <n v="16"/>
    <n v="3"/>
    <n v="3"/>
    <n v="0"/>
    <s v="n/a"/>
    <m/>
    <s v="n/a"/>
    <s v="n/a"/>
    <s v="n/a"/>
    <m/>
    <n v="60"/>
    <n v="80"/>
    <n v="25"/>
    <n v="0"/>
    <m/>
    <n v="0"/>
    <n v="0"/>
    <n v="0"/>
    <m/>
    <n v="1"/>
    <n v="165"/>
  </r>
  <r>
    <x v="61"/>
    <x v="7"/>
    <x v="0"/>
    <m/>
    <n v="16"/>
    <n v="0"/>
    <s v="n/a"/>
    <s v="n/a"/>
    <s v="n/a"/>
    <m/>
    <n v="2"/>
    <s v="n/a"/>
    <s v="n/a"/>
    <m/>
    <n v="15"/>
    <n v="0"/>
    <n v="0"/>
    <n v="0"/>
    <m/>
    <n v="20"/>
    <n v="0"/>
    <n v="0"/>
    <m/>
    <n v="1"/>
    <n v="35"/>
  </r>
  <r>
    <x v="62"/>
    <x v="7"/>
    <x v="0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63"/>
    <x v="7"/>
    <x v="0"/>
    <m/>
    <n v="16"/>
    <s v="n/a"/>
    <n v="0"/>
    <s v="n/a"/>
    <s v="n/a"/>
    <m/>
    <n v="3"/>
    <n v="3"/>
    <n v="2"/>
    <m/>
    <n v="0"/>
    <n v="20"/>
    <n v="0"/>
    <n v="0"/>
    <m/>
    <n v="25"/>
    <n v="30"/>
    <n v="30"/>
    <m/>
    <n v="1"/>
    <n v="105"/>
  </r>
  <r>
    <x v="64"/>
    <x v="0"/>
    <x v="1"/>
    <m/>
    <s v="rr5"/>
    <n v="3"/>
    <n v="3"/>
    <n v="3"/>
    <n v="3"/>
    <m/>
    <m/>
    <m/>
    <m/>
    <m/>
    <n v="90"/>
    <n v="90"/>
    <n v="90"/>
    <n v="90"/>
    <m/>
    <m/>
    <m/>
    <m/>
    <m/>
    <n v="1"/>
    <n v="360"/>
  </r>
  <r>
    <x v="65"/>
    <x v="0"/>
    <x v="1"/>
    <m/>
    <s v="rr5"/>
    <n v="0"/>
    <n v="0"/>
    <n v="0"/>
    <n v="0"/>
    <m/>
    <m/>
    <m/>
    <m/>
    <m/>
    <n v="20"/>
    <n v="20"/>
    <n v="20"/>
    <n v="20"/>
    <m/>
    <m/>
    <m/>
    <m/>
    <m/>
    <n v="1"/>
    <n v="80"/>
  </r>
  <r>
    <x v="66"/>
    <x v="0"/>
    <x v="1"/>
    <m/>
    <s v="rr5"/>
    <n v="3"/>
    <n v="3"/>
    <n v="3"/>
    <n v="1"/>
    <m/>
    <m/>
    <m/>
    <m/>
    <m/>
    <n v="90"/>
    <n v="90"/>
    <n v="90"/>
    <n v="45"/>
    <m/>
    <m/>
    <m/>
    <m/>
    <m/>
    <n v="1"/>
    <n v="315"/>
  </r>
  <r>
    <x v="67"/>
    <x v="0"/>
    <x v="1"/>
    <m/>
    <s v="rr5"/>
    <n v="3"/>
    <n v="1"/>
    <n v="0"/>
    <n v="0"/>
    <m/>
    <m/>
    <m/>
    <m/>
    <m/>
    <n v="90"/>
    <n v="45"/>
    <n v="20"/>
    <n v="20"/>
    <m/>
    <m/>
    <m/>
    <m/>
    <m/>
    <n v="1"/>
    <n v="175"/>
  </r>
  <r>
    <x v="13"/>
    <x v="0"/>
    <x v="1"/>
    <m/>
    <s v="rr5"/>
    <n v="3"/>
    <n v="3"/>
    <n v="1"/>
    <n v="1"/>
    <m/>
    <m/>
    <m/>
    <m/>
    <m/>
    <n v="90"/>
    <n v="90"/>
    <n v="45"/>
    <n v="45"/>
    <m/>
    <m/>
    <m/>
    <m/>
    <m/>
    <n v="1"/>
    <n v="270"/>
  </r>
  <r>
    <x v="15"/>
    <x v="1"/>
    <x v="1"/>
    <m/>
    <s v="rr4"/>
    <n v="3"/>
    <n v="3"/>
    <n v="0"/>
    <m/>
    <m/>
    <m/>
    <m/>
    <m/>
    <m/>
    <n v="100"/>
    <n v="100"/>
    <n v="25"/>
    <m/>
    <m/>
    <m/>
    <m/>
    <m/>
    <m/>
    <n v="1"/>
    <n v="225"/>
  </r>
  <r>
    <x v="68"/>
    <x v="1"/>
    <x v="1"/>
    <m/>
    <s v="rr4"/>
    <n v="3"/>
    <n v="1"/>
    <n v="1"/>
    <m/>
    <m/>
    <m/>
    <m/>
    <m/>
    <m/>
    <n v="100"/>
    <n v="50"/>
    <n v="50"/>
    <m/>
    <m/>
    <m/>
    <m/>
    <m/>
    <m/>
    <n v="1"/>
    <n v="200"/>
  </r>
  <r>
    <x v="69"/>
    <x v="1"/>
    <x v="1"/>
    <m/>
    <s v="rr4"/>
    <n v="3"/>
    <n v="3"/>
    <n v="3"/>
    <m/>
    <m/>
    <m/>
    <m/>
    <m/>
    <m/>
    <n v="100"/>
    <n v="100"/>
    <n v="100"/>
    <m/>
    <m/>
    <m/>
    <m/>
    <m/>
    <m/>
    <n v="1"/>
    <n v="300"/>
  </r>
  <r>
    <x v="67"/>
    <x v="1"/>
    <x v="1"/>
    <m/>
    <s v="rr4"/>
    <n v="1"/>
    <n v="0"/>
    <n v="0"/>
    <m/>
    <m/>
    <m/>
    <m/>
    <m/>
    <m/>
    <n v="50"/>
    <n v="25"/>
    <n v="25"/>
    <m/>
    <m/>
    <m/>
    <m/>
    <m/>
    <m/>
    <n v="1"/>
    <n v="100"/>
  </r>
  <r>
    <x v="22"/>
    <x v="2"/>
    <x v="1"/>
    <m/>
    <s v="rr5"/>
    <n v="3"/>
    <n v="3"/>
    <n v="1"/>
    <n v="0"/>
    <m/>
    <m/>
    <m/>
    <m/>
    <m/>
    <n v="90"/>
    <n v="90"/>
    <n v="45"/>
    <n v="20"/>
    <m/>
    <m/>
    <m/>
    <m/>
    <m/>
    <n v="1"/>
    <n v="245"/>
  </r>
  <r>
    <x v="20"/>
    <x v="2"/>
    <x v="1"/>
    <m/>
    <s v="rr5"/>
    <n v="3"/>
    <n v="3"/>
    <n v="3"/>
    <n v="3"/>
    <m/>
    <m/>
    <m/>
    <m/>
    <m/>
    <n v="90"/>
    <n v="90"/>
    <n v="90"/>
    <n v="90"/>
    <m/>
    <m/>
    <m/>
    <m/>
    <m/>
    <n v="1"/>
    <n v="360"/>
  </r>
  <r>
    <x v="70"/>
    <x v="2"/>
    <x v="1"/>
    <m/>
    <s v="rr5"/>
    <n v="3"/>
    <n v="0"/>
    <n v="0"/>
    <n v="0"/>
    <m/>
    <m/>
    <m/>
    <m/>
    <m/>
    <n v="90"/>
    <n v="20"/>
    <n v="20"/>
    <n v="20"/>
    <m/>
    <m/>
    <m/>
    <m/>
    <m/>
    <n v="1"/>
    <n v="150"/>
  </r>
  <r>
    <x v="71"/>
    <x v="2"/>
    <x v="1"/>
    <m/>
    <s v="rr5"/>
    <n v="0"/>
    <n v="0"/>
    <n v="0"/>
    <n v="0"/>
    <m/>
    <m/>
    <m/>
    <m/>
    <m/>
    <n v="20"/>
    <n v="20"/>
    <n v="20"/>
    <n v="20"/>
    <m/>
    <m/>
    <m/>
    <m/>
    <m/>
    <n v="1"/>
    <n v="80"/>
  </r>
  <r>
    <x v="72"/>
    <x v="2"/>
    <x v="1"/>
    <m/>
    <s v="rr5"/>
    <n v="3"/>
    <n v="3"/>
    <n v="3"/>
    <n v="0"/>
    <m/>
    <m/>
    <m/>
    <m/>
    <m/>
    <n v="90"/>
    <n v="90"/>
    <n v="90"/>
    <n v="20"/>
    <m/>
    <m/>
    <m/>
    <m/>
    <m/>
    <n v="1"/>
    <n v="290"/>
  </r>
  <r>
    <x v="32"/>
    <x v="3"/>
    <x v="1"/>
    <m/>
    <n v="8"/>
    <n v="3"/>
    <n v="3"/>
    <n v="3"/>
    <m/>
    <m/>
    <s v="n/a"/>
    <s v="n/a"/>
    <m/>
    <m/>
    <n v="80"/>
    <n v="100"/>
    <n v="120"/>
    <m/>
    <m/>
    <n v="0"/>
    <n v="0"/>
    <m/>
    <m/>
    <n v="1"/>
    <n v="300"/>
  </r>
  <r>
    <x v="73"/>
    <x v="3"/>
    <x v="1"/>
    <m/>
    <n v="8"/>
    <n v="0"/>
    <s v="n/a"/>
    <s v="n/a"/>
    <m/>
    <m/>
    <s v="n/a"/>
    <n v="3"/>
    <m/>
    <m/>
    <n v="20"/>
    <n v="0"/>
    <n v="0"/>
    <m/>
    <m/>
    <n v="0"/>
    <n v="35"/>
    <m/>
    <m/>
    <n v="1"/>
    <n v="55"/>
  </r>
  <r>
    <x v="74"/>
    <x v="3"/>
    <x v="1"/>
    <m/>
    <n v="8"/>
    <n v="3"/>
    <n v="2"/>
    <s v="n/a"/>
    <m/>
    <m/>
    <s v="n/a"/>
    <s v="n/a"/>
    <m/>
    <m/>
    <n v="80"/>
    <n v="75"/>
    <n v="0"/>
    <m/>
    <m/>
    <n v="0"/>
    <n v="0"/>
    <m/>
    <m/>
    <n v="1"/>
    <n v="155"/>
  </r>
  <r>
    <x v="75"/>
    <x v="3"/>
    <x v="1"/>
    <m/>
    <n v="8"/>
    <n v="0"/>
    <s v="n/a"/>
    <s v="n/a"/>
    <m/>
    <m/>
    <s v="n/a"/>
    <n v="2"/>
    <m/>
    <m/>
    <n v="20"/>
    <n v="0"/>
    <n v="0"/>
    <m/>
    <m/>
    <n v="0"/>
    <n v="30"/>
    <m/>
    <m/>
    <n v="1"/>
    <n v="50"/>
  </r>
  <r>
    <x v="31"/>
    <x v="3"/>
    <x v="1"/>
    <m/>
    <n v="8"/>
    <n v="3"/>
    <n v="0"/>
    <s v="n/a"/>
    <m/>
    <m/>
    <s v="n/a"/>
    <s v="n/a"/>
    <m/>
    <m/>
    <n v="80"/>
    <n v="25"/>
    <n v="0"/>
    <m/>
    <m/>
    <n v="0"/>
    <n v="0"/>
    <m/>
    <m/>
    <n v="1"/>
    <n v="105"/>
  </r>
  <r>
    <x v="25"/>
    <x v="3"/>
    <x v="1"/>
    <m/>
    <n v="8"/>
    <n v="0"/>
    <s v="n/a"/>
    <s v="n/a"/>
    <m/>
    <m/>
    <s v="n/a"/>
    <s v="n/a"/>
    <m/>
    <m/>
    <n v="20"/>
    <n v="0"/>
    <n v="0"/>
    <m/>
    <m/>
    <n v="0"/>
    <n v="0"/>
    <m/>
    <m/>
    <n v="1"/>
    <n v="20"/>
  </r>
  <r>
    <x v="27"/>
    <x v="3"/>
    <x v="1"/>
    <m/>
    <n v="8"/>
    <n v="3"/>
    <n v="3"/>
    <n v="0"/>
    <m/>
    <m/>
    <s v="n/a"/>
    <s v="n/a"/>
    <m/>
    <m/>
    <n v="80"/>
    <n v="100"/>
    <n v="30"/>
    <m/>
    <m/>
    <n v="0"/>
    <n v="0"/>
    <m/>
    <m/>
    <n v="1"/>
    <n v="210"/>
  </r>
  <r>
    <x v="28"/>
    <x v="3"/>
    <x v="1"/>
    <m/>
    <n v="8"/>
    <n v="2"/>
    <s v="n/a"/>
    <s v="n/a"/>
    <m/>
    <m/>
    <s v="n/a"/>
    <s v="n/a"/>
    <m/>
    <m/>
    <n v="60"/>
    <n v="0"/>
    <n v="0"/>
    <m/>
    <m/>
    <n v="0"/>
    <n v="0"/>
    <m/>
    <m/>
    <n v="1"/>
    <n v="60"/>
  </r>
  <r>
    <x v="76"/>
    <x v="4"/>
    <x v="1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77"/>
    <x v="4"/>
    <x v="1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37"/>
    <x v="4"/>
    <x v="1"/>
    <m/>
    <n v="16"/>
    <n v="0"/>
    <s v="n/a"/>
    <s v="n/a"/>
    <s v="n/a"/>
    <m/>
    <s v="n/a"/>
    <n v="0"/>
    <s v="n/a"/>
    <m/>
    <n v="15"/>
    <n v="0"/>
    <n v="0"/>
    <n v="0"/>
    <m/>
    <n v="0"/>
    <n v="15"/>
    <n v="0"/>
    <m/>
    <n v="1"/>
    <n v="30"/>
  </r>
  <r>
    <x v="36"/>
    <x v="4"/>
    <x v="1"/>
    <m/>
    <n v="16"/>
    <s v="n/a"/>
    <n v="2"/>
    <s v="n/a"/>
    <s v="n/a"/>
    <m/>
    <s v="n/a"/>
    <n v="3"/>
    <n v="3"/>
    <m/>
    <n v="0"/>
    <n v="60"/>
    <n v="0"/>
    <n v="0"/>
    <m/>
    <n v="0"/>
    <n v="30"/>
    <n v="35"/>
    <m/>
    <n v="1"/>
    <n v="125"/>
  </r>
  <r>
    <x v="78"/>
    <x v="4"/>
    <x v="1"/>
    <m/>
    <n v="16"/>
    <n v="3"/>
    <n v="3"/>
    <n v="3"/>
    <n v="2"/>
    <m/>
    <s v="n/a"/>
    <s v="n/a"/>
    <s v="n/a"/>
    <m/>
    <n v="60"/>
    <n v="80"/>
    <n v="100"/>
    <n v="90"/>
    <m/>
    <n v="0"/>
    <n v="0"/>
    <n v="0"/>
    <m/>
    <n v="1"/>
    <n v="330"/>
  </r>
  <r>
    <x v="35"/>
    <x v="4"/>
    <x v="1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79"/>
    <x v="4"/>
    <x v="1"/>
    <m/>
    <n v="16"/>
    <s v="n/a"/>
    <n v="1"/>
    <s v="n/a"/>
    <s v="n/a"/>
    <m/>
    <s v="n/a"/>
    <n v="3"/>
    <n v="0"/>
    <m/>
    <n v="0"/>
    <n v="40"/>
    <n v="0"/>
    <n v="0"/>
    <m/>
    <n v="0"/>
    <n v="30"/>
    <n v="20"/>
    <m/>
    <n v="1"/>
    <n v="90"/>
  </r>
  <r>
    <x v="80"/>
    <x v="4"/>
    <x v="1"/>
    <m/>
    <n v="16"/>
    <n v="0"/>
    <s v="n/a"/>
    <s v="n/a"/>
    <s v="n/a"/>
    <m/>
    <s v="n/a"/>
    <n v="0"/>
    <s v="n/a"/>
    <m/>
    <n v="15"/>
    <n v="0"/>
    <n v="0"/>
    <n v="0"/>
    <m/>
    <n v="0"/>
    <n v="15"/>
    <n v="0"/>
    <m/>
    <n v="1"/>
    <n v="30"/>
  </r>
  <r>
    <x v="81"/>
    <x v="4"/>
    <x v="1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38"/>
    <x v="4"/>
    <x v="1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6"/>
    <x v="5"/>
    <x v="1"/>
    <m/>
    <n v="16"/>
    <n v="3"/>
    <n v="3"/>
    <n v="2"/>
    <s v="n/a"/>
    <m/>
    <s v="n/a"/>
    <s v="n/a"/>
    <s v="n/a"/>
    <m/>
    <n v="60"/>
    <n v="80"/>
    <n v="75"/>
    <n v="0"/>
    <m/>
    <n v="0"/>
    <n v="0"/>
    <n v="0"/>
    <m/>
    <n v="1"/>
    <n v="215"/>
  </r>
  <r>
    <x v="37"/>
    <x v="5"/>
    <x v="1"/>
    <m/>
    <n v="16"/>
    <n v="0"/>
    <s v="n/a"/>
    <s v="n/a"/>
    <s v="n/a"/>
    <m/>
    <n v="0"/>
    <s v="n/a"/>
    <s v="n/a"/>
    <m/>
    <n v="15"/>
    <n v="0"/>
    <n v="0"/>
    <n v="0"/>
    <m/>
    <n v="10"/>
    <n v="0"/>
    <n v="0"/>
    <m/>
    <n v="1"/>
    <n v="25"/>
  </r>
  <r>
    <x v="39"/>
    <x v="5"/>
    <x v="1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44"/>
    <x v="5"/>
    <x v="1"/>
    <m/>
    <n v="16"/>
    <n v="3"/>
    <n v="3"/>
    <n v="1"/>
    <s v="n/a"/>
    <m/>
    <s v="n/a"/>
    <s v="n/a"/>
    <s v="n/a"/>
    <m/>
    <n v="60"/>
    <n v="80"/>
    <n v="50"/>
    <n v="0"/>
    <m/>
    <n v="0"/>
    <n v="0"/>
    <n v="0"/>
    <m/>
    <n v="1"/>
    <n v="190"/>
  </r>
  <r>
    <x v="45"/>
    <x v="5"/>
    <x v="1"/>
    <m/>
    <n v="16"/>
    <n v="1"/>
    <s v="n/a"/>
    <s v="n/a"/>
    <s v="n/a"/>
    <m/>
    <n v="3"/>
    <n v="1"/>
    <s v="n/a"/>
    <m/>
    <n v="30"/>
    <n v="0"/>
    <n v="0"/>
    <n v="0"/>
    <m/>
    <n v="25"/>
    <n v="20"/>
    <n v="0"/>
    <m/>
    <n v="1"/>
    <n v="75"/>
  </r>
  <r>
    <x v="43"/>
    <x v="5"/>
    <x v="1"/>
    <m/>
    <n v="16"/>
    <n v="3"/>
    <n v="3"/>
    <n v="3"/>
    <n v="1"/>
    <m/>
    <s v="n/a"/>
    <s v="n/a"/>
    <s v="n/a"/>
    <m/>
    <n v="60"/>
    <n v="80"/>
    <n v="100"/>
    <n v="60"/>
    <m/>
    <n v="0"/>
    <n v="0"/>
    <n v="0"/>
    <m/>
    <n v="1"/>
    <n v="300"/>
  </r>
  <r>
    <x v="46"/>
    <x v="5"/>
    <x v="1"/>
    <m/>
    <n v="16"/>
    <s v="n/a"/>
    <n v="0"/>
    <s v="n/a"/>
    <s v="n/a"/>
    <m/>
    <n v="3"/>
    <n v="3"/>
    <n v="2"/>
    <m/>
    <n v="0"/>
    <n v="20"/>
    <n v="0"/>
    <n v="0"/>
    <m/>
    <n v="25"/>
    <n v="30"/>
    <n v="30"/>
    <m/>
    <n v="1"/>
    <n v="105"/>
  </r>
  <r>
    <x v="47"/>
    <x v="5"/>
    <x v="1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82"/>
    <x v="5"/>
    <x v="1"/>
    <m/>
    <n v="16"/>
    <n v="1"/>
    <s v="n/a"/>
    <s v="n/a"/>
    <s v="n/a"/>
    <m/>
    <n v="3"/>
    <n v="3"/>
    <n v="3"/>
    <m/>
    <n v="30"/>
    <n v="0"/>
    <n v="0"/>
    <n v="0"/>
    <m/>
    <n v="25"/>
    <n v="30"/>
    <n v="35"/>
    <m/>
    <n v="1"/>
    <n v="120"/>
  </r>
  <r>
    <x v="83"/>
    <x v="5"/>
    <x v="1"/>
    <m/>
    <n v="16"/>
    <n v="0"/>
    <s v="n/a"/>
    <s v="n/a"/>
    <s v="n/a"/>
    <m/>
    <n v="1"/>
    <s v="n/a"/>
    <s v="n/a"/>
    <m/>
    <n v="15"/>
    <n v="0"/>
    <n v="0"/>
    <n v="0"/>
    <m/>
    <n v="15"/>
    <n v="0"/>
    <n v="0"/>
    <m/>
    <n v="1"/>
    <n v="30"/>
  </r>
  <r>
    <x v="41"/>
    <x v="5"/>
    <x v="1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40"/>
    <x v="5"/>
    <x v="1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52"/>
    <x v="6"/>
    <x v="1"/>
    <m/>
    <s v="rr6"/>
    <n v="3"/>
    <n v="2"/>
    <n v="1"/>
    <s v="n/a"/>
    <m/>
    <s v="n/a"/>
    <m/>
    <m/>
    <m/>
    <n v="70"/>
    <n v="50"/>
    <n v="50"/>
    <n v="0"/>
    <m/>
    <n v="0"/>
    <m/>
    <m/>
    <m/>
    <n v="1"/>
    <n v="170"/>
  </r>
  <r>
    <x v="49"/>
    <x v="6"/>
    <x v="1"/>
    <m/>
    <s v="rr6"/>
    <n v="3"/>
    <n v="1"/>
    <n v="3"/>
    <s v="n/a"/>
    <m/>
    <s v="n/a"/>
    <m/>
    <m/>
    <m/>
    <n v="70"/>
    <n v="35"/>
    <n v="100"/>
    <n v="0"/>
    <m/>
    <n v="0"/>
    <m/>
    <m/>
    <m/>
    <n v="1"/>
    <n v="205"/>
  </r>
  <r>
    <x v="54"/>
    <x v="6"/>
    <x v="1"/>
    <m/>
    <s v="rr6"/>
    <n v="2"/>
    <n v="1"/>
    <s v="n/a"/>
    <s v="n/a"/>
    <m/>
    <n v="3"/>
    <m/>
    <m/>
    <m/>
    <n v="50"/>
    <n v="35"/>
    <n v="0"/>
    <n v="0"/>
    <m/>
    <n v="35"/>
    <m/>
    <m/>
    <m/>
    <n v="1"/>
    <n v="120"/>
  </r>
  <r>
    <x v="50"/>
    <x v="6"/>
    <x v="1"/>
    <m/>
    <s v="rr6"/>
    <n v="3"/>
    <n v="3"/>
    <s v="n/a"/>
    <n v="1"/>
    <m/>
    <s v="n/a"/>
    <m/>
    <m/>
    <m/>
    <n v="70"/>
    <n v="70"/>
    <n v="0"/>
    <n v="60"/>
    <m/>
    <n v="0"/>
    <m/>
    <m/>
    <m/>
    <n v="1"/>
    <n v="200"/>
  </r>
  <r>
    <x v="8"/>
    <x v="6"/>
    <x v="1"/>
    <m/>
    <s v="rr6"/>
    <n v="0"/>
    <n v="0"/>
    <s v="n/a"/>
    <s v="n/a"/>
    <m/>
    <n v="0"/>
    <m/>
    <m/>
    <m/>
    <n v="20"/>
    <n v="20"/>
    <n v="0"/>
    <n v="0"/>
    <m/>
    <n v="20"/>
    <m/>
    <m/>
    <m/>
    <n v="1"/>
    <n v="60"/>
  </r>
  <r>
    <x v="12"/>
    <x v="6"/>
    <x v="1"/>
    <m/>
    <s v="rr6"/>
    <n v="3"/>
    <n v="3"/>
    <s v="n/a"/>
    <n v="3"/>
    <m/>
    <s v="n/a"/>
    <m/>
    <m/>
    <m/>
    <n v="70"/>
    <n v="70"/>
    <n v="0"/>
    <n v="120"/>
    <m/>
    <n v="0"/>
    <m/>
    <m/>
    <m/>
    <n v="1"/>
    <n v="260"/>
  </r>
  <r>
    <x v="62"/>
    <x v="7"/>
    <x v="1"/>
    <m/>
    <n v="16"/>
    <n v="3"/>
    <n v="3"/>
    <n v="3"/>
    <n v="0"/>
    <m/>
    <s v="n/a"/>
    <s v="n/a"/>
    <s v="n/a"/>
    <m/>
    <n v="60"/>
    <n v="80"/>
    <n v="100"/>
    <n v="30"/>
    <m/>
    <n v="0"/>
    <n v="0"/>
    <n v="0"/>
    <m/>
    <n v="1"/>
    <n v="270"/>
  </r>
  <r>
    <x v="60"/>
    <x v="7"/>
    <x v="1"/>
    <m/>
    <n v="16"/>
    <s v="n/a"/>
    <n v="0"/>
    <s v="n/a"/>
    <s v="n/a"/>
    <m/>
    <s v="n/a"/>
    <n v="3"/>
    <n v="0"/>
    <m/>
    <n v="0"/>
    <n v="20"/>
    <n v="0"/>
    <n v="0"/>
    <m/>
    <n v="0"/>
    <n v="30"/>
    <n v="20"/>
    <m/>
    <n v="1"/>
    <n v="70"/>
  </r>
  <r>
    <x v="9"/>
    <x v="7"/>
    <x v="1"/>
    <m/>
    <n v="16"/>
    <s v="n/a"/>
    <n v="0"/>
    <s v="n/a"/>
    <s v="n/a"/>
    <m/>
    <s v="n/a"/>
    <n v="3"/>
    <n v="3"/>
    <m/>
    <n v="0"/>
    <n v="20"/>
    <n v="0"/>
    <n v="0"/>
    <m/>
    <n v="0"/>
    <n v="30"/>
    <n v="35"/>
    <m/>
    <n v="1"/>
    <n v="85"/>
  </r>
  <r>
    <x v="63"/>
    <x v="7"/>
    <x v="1"/>
    <m/>
    <n v="16"/>
    <n v="3"/>
    <n v="3"/>
    <n v="0"/>
    <s v="n/a"/>
    <m/>
    <s v="n/a"/>
    <s v="n/a"/>
    <s v="n/a"/>
    <m/>
    <n v="60"/>
    <n v="80"/>
    <n v="25"/>
    <n v="0"/>
    <m/>
    <n v="0"/>
    <n v="0"/>
    <n v="0"/>
    <m/>
    <n v="1"/>
    <n v="165"/>
  </r>
  <r>
    <x v="58"/>
    <x v="7"/>
    <x v="1"/>
    <m/>
    <n v="16"/>
    <n v="3"/>
    <n v="3"/>
    <n v="0"/>
    <s v="n/a"/>
    <m/>
    <s v="n/a"/>
    <s v="n/a"/>
    <s v="n/a"/>
    <m/>
    <n v="60"/>
    <n v="80"/>
    <n v="25"/>
    <n v="0"/>
    <m/>
    <n v="0"/>
    <n v="0"/>
    <n v="0"/>
    <m/>
    <n v="1"/>
    <n v="165"/>
  </r>
  <r>
    <x v="57"/>
    <x v="7"/>
    <x v="1"/>
    <m/>
    <n v="16"/>
    <n v="3"/>
    <n v="1"/>
    <s v="n/a"/>
    <s v="n/a"/>
    <m/>
    <s v="n/a"/>
    <s v="n/a"/>
    <s v="n/a"/>
    <m/>
    <n v="60"/>
    <n v="40"/>
    <n v="0"/>
    <n v="0"/>
    <m/>
    <n v="0"/>
    <n v="0"/>
    <n v="0"/>
    <m/>
    <n v="1"/>
    <n v="100"/>
  </r>
  <r>
    <x v="59"/>
    <x v="7"/>
    <x v="1"/>
    <m/>
    <n v="16"/>
    <n v="0"/>
    <s v="n/a"/>
    <s v="n/a"/>
    <s v="n/a"/>
    <m/>
    <s v="n/a"/>
    <n v="0"/>
    <s v="n/a"/>
    <m/>
    <n v="15"/>
    <n v="0"/>
    <n v="0"/>
    <n v="0"/>
    <m/>
    <n v="0"/>
    <n v="15"/>
    <n v="0"/>
    <m/>
    <n v="1"/>
    <n v="30"/>
  </r>
  <r>
    <x v="84"/>
    <x v="7"/>
    <x v="1"/>
    <m/>
    <n v="16"/>
    <n v="3"/>
    <n v="0"/>
    <s v="n/a"/>
    <s v="n/a"/>
    <m/>
    <s v="n/a"/>
    <s v="n/a"/>
    <s v="n/a"/>
    <m/>
    <n v="60"/>
    <n v="20"/>
    <n v="0"/>
    <n v="0"/>
    <m/>
    <n v="0"/>
    <n v="0"/>
    <n v="0"/>
    <m/>
    <n v="1"/>
    <n v="80"/>
  </r>
  <r>
    <x v="7"/>
    <x v="7"/>
    <x v="1"/>
    <m/>
    <n v="16"/>
    <n v="3"/>
    <n v="3"/>
    <n v="3"/>
    <n v="3"/>
    <m/>
    <s v="n/a"/>
    <s v="n/a"/>
    <s v="n/a"/>
    <m/>
    <n v="60"/>
    <n v="80"/>
    <n v="100"/>
    <n v="120"/>
    <m/>
    <n v="0"/>
    <n v="0"/>
    <n v="0"/>
    <m/>
    <n v="1"/>
    <n v="360"/>
  </r>
  <r>
    <x v="43"/>
    <x v="5"/>
    <x v="10"/>
    <m/>
    <m/>
    <m/>
    <m/>
    <m/>
    <m/>
    <m/>
    <m/>
    <m/>
    <m/>
    <m/>
    <m/>
    <m/>
    <m/>
    <m/>
    <m/>
    <m/>
    <m/>
    <m/>
    <m/>
    <m/>
    <n v="100"/>
  </r>
  <r>
    <x v="6"/>
    <x v="6"/>
    <x v="10"/>
    <m/>
    <m/>
    <m/>
    <m/>
    <m/>
    <m/>
    <m/>
    <m/>
    <m/>
    <m/>
    <m/>
    <m/>
    <m/>
    <m/>
    <m/>
    <m/>
    <m/>
    <m/>
    <m/>
    <m/>
    <m/>
    <n v="390"/>
  </r>
  <r>
    <x v="8"/>
    <x v="6"/>
    <x v="10"/>
    <m/>
    <m/>
    <m/>
    <m/>
    <m/>
    <m/>
    <m/>
    <m/>
    <m/>
    <m/>
    <m/>
    <m/>
    <m/>
    <m/>
    <m/>
    <m/>
    <m/>
    <m/>
    <m/>
    <m/>
    <m/>
    <n v="30"/>
  </r>
  <r>
    <x v="55"/>
    <x v="7"/>
    <x v="10"/>
    <m/>
    <m/>
    <m/>
    <m/>
    <m/>
    <m/>
    <m/>
    <m/>
    <m/>
    <m/>
    <m/>
    <m/>
    <m/>
    <m/>
    <m/>
    <m/>
    <m/>
    <m/>
    <m/>
    <m/>
    <m/>
    <n v="65"/>
  </r>
  <r>
    <x v="0"/>
    <x v="8"/>
    <x v="15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67:Y86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18">
    <i>
      <x v="37"/>
    </i>
    <i>
      <x v="71"/>
    </i>
    <i>
      <x v="86"/>
    </i>
    <i>
      <x v="88"/>
    </i>
    <i>
      <x v="30"/>
    </i>
    <i>
      <x v="33"/>
    </i>
    <i>
      <x v="35"/>
    </i>
    <i>
      <x v="73"/>
    </i>
    <i>
      <x v="34"/>
    </i>
    <i>
      <x v="36"/>
    </i>
    <i>
      <x v="89"/>
    </i>
    <i>
      <x v="91"/>
    </i>
    <i>
      <x v="87"/>
    </i>
    <i>
      <x v="70"/>
    </i>
    <i>
      <x v="31"/>
    </i>
    <i>
      <x v="90"/>
    </i>
    <i>
      <x v="32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5" hier="-1"/>
  </pageFields>
  <dataFields count="1">
    <dataField name="Sum of Total" fld="24" baseField="0" baseItem="0"/>
  </dataFields>
  <formats count="5">
    <format dxfId="44">
      <pivotArea outline="0" collapsedLevelsAreSubtotals="1" fieldPosition="0"/>
    </format>
    <format dxfId="43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42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41">
      <pivotArea dataOnly="0" labelOnly="1" fieldPosition="0">
        <references count="1">
          <reference field="0" count="1">
            <x v="1"/>
          </reference>
        </references>
      </pivotArea>
    </format>
    <format dxfId="40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48:Y62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13">
    <i>
      <x v="29"/>
    </i>
    <i>
      <x v="24"/>
    </i>
    <i>
      <x v="23"/>
    </i>
    <i>
      <x v="21"/>
    </i>
    <i>
      <x v="28"/>
    </i>
    <i>
      <x v="25"/>
    </i>
    <i>
      <x v="26"/>
    </i>
    <i>
      <x v="84"/>
    </i>
    <i>
      <x v="69"/>
    </i>
    <i>
      <x v="83"/>
    </i>
    <i>
      <x v="85"/>
    </i>
    <i>
      <x v="27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4" hier="-1"/>
  </pageFields>
  <dataFields count="1">
    <dataField name="Sum of Total" fld="24" baseField="0" baseItem="0"/>
  </dataFields>
  <formats count="5">
    <format dxfId="49">
      <pivotArea outline="0" collapsedLevelsAreSubtotals="1" fieldPosition="0"/>
    </format>
    <format dxfId="48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47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46">
      <pivotArea dataOnly="0" labelOnly="1" fieldPosition="0">
        <references count="1">
          <reference field="0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18:Y28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9">
    <i>
      <x v="68"/>
    </i>
    <i>
      <x v="16"/>
    </i>
    <i>
      <x v="80"/>
    </i>
    <i>
      <x v="15"/>
    </i>
    <i>
      <x v="14"/>
    </i>
    <i>
      <x v="79"/>
    </i>
    <i>
      <x v="78"/>
    </i>
    <i>
      <x v="17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3" hier="-1"/>
  </pageFields>
  <dataFields count="1">
    <dataField name="Sum of Total" fld="24" baseField="0" baseItem="0"/>
  </dataFields>
  <formats count="5">
    <format dxfId="54">
      <pivotArea outline="0" collapsedLevelsAreSubtotals="1" fieldPosition="0"/>
    </format>
    <format dxfId="53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52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51">
      <pivotArea dataOnly="0" labelOnly="1" fieldPosition="0">
        <references count="1">
          <reference field="0" count="1">
            <x v="1"/>
          </reference>
        </references>
      </pivotArea>
    </format>
    <format dxfId="50">
      <pivotArea dataOnly="0" labelOnly="1" outline="0" fieldPosition="0">
        <references count="1"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137:Y151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13">
    <i>
      <x v="57"/>
    </i>
    <i>
      <x v="66"/>
    </i>
    <i>
      <x v="62"/>
    </i>
    <i>
      <x v="61"/>
    </i>
    <i>
      <x v="67"/>
    </i>
    <i>
      <x v="64"/>
    </i>
    <i>
      <x v="60"/>
    </i>
    <i>
      <x v="58"/>
    </i>
    <i>
      <x v="63"/>
    </i>
    <i>
      <x v="94"/>
    </i>
    <i>
      <x v="59"/>
    </i>
    <i>
      <x v="65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8" hier="-1"/>
  </pageFields>
  <dataFields count="1">
    <dataField name="Sum of Total" fld="24" baseField="0" baseItem="0"/>
  </dataFields>
  <formats count="5">
    <format dxfId="59">
      <pivotArea outline="0" collapsedLevelsAreSubtotals="1" fieldPosition="0"/>
    </format>
    <format dxfId="58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57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56">
      <pivotArea dataOnly="0" labelOnly="1" fieldPosition="0">
        <references count="1">
          <reference field="0" count="1">
            <x v="1"/>
          </reference>
        </references>
      </pivotArea>
    </format>
    <format dxfId="55">
      <pivotArea dataOnly="0" labelOnly="1" outline="0" fieldPosition="0">
        <references count="1">
          <reference field="1" count="1"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115:Y129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13">
    <i>
      <x v="34"/>
    </i>
    <i>
      <x v="52"/>
    </i>
    <i>
      <x v="48"/>
    </i>
    <i>
      <x v="51"/>
    </i>
    <i>
      <x v="44"/>
    </i>
    <i>
      <x v="57"/>
    </i>
    <i>
      <x v="50"/>
    </i>
    <i>
      <x v="54"/>
    </i>
    <i>
      <x v="56"/>
    </i>
    <i>
      <x v="49"/>
    </i>
    <i>
      <x v="53"/>
    </i>
    <i>
      <x v="55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7" hier="-1"/>
  </pageFields>
  <dataFields count="1">
    <dataField name="Sum of Total" fld="24" baseField="0" baseItem="0"/>
  </dataFields>
  <formats count="5">
    <format dxfId="64">
      <pivotArea outline="0" collapsedLevelsAreSubtotals="1" fieldPosition="0"/>
    </format>
    <format dxfId="63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62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61">
      <pivotArea dataOnly="0" labelOnly="1" fieldPosition="0">
        <references count="1">
          <reference field="0" count="1">
            <x v="1"/>
          </reference>
        </references>
      </pivotArea>
    </format>
    <format dxfId="60">
      <pivotArea dataOnly="0" labelOnly="1" outline="0" fieldPosition="0">
        <references count="1">
          <reference field="1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91:Y109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17">
    <i>
      <x v="30"/>
    </i>
    <i>
      <x v="42"/>
    </i>
    <i>
      <x v="72"/>
    </i>
    <i>
      <x v="34"/>
    </i>
    <i>
      <x v="40"/>
    </i>
    <i>
      <x v="43"/>
    </i>
    <i>
      <x v="46"/>
    </i>
    <i>
      <x v="38"/>
    </i>
    <i>
      <x v="47"/>
    </i>
    <i>
      <x v="39"/>
    </i>
    <i>
      <x v="45"/>
    </i>
    <i>
      <x v="92"/>
    </i>
    <i>
      <x v="44"/>
    </i>
    <i>
      <x v="36"/>
    </i>
    <i>
      <x v="93"/>
    </i>
    <i>
      <x v="41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6" hier="-1"/>
  </pageFields>
  <dataFields count="1">
    <dataField name="Sum of Total" fld="24" baseField="0" baseItem="0"/>
  </dataFields>
  <formats count="5">
    <format dxfId="69">
      <pivotArea outline="0" collapsedLevelsAreSubtotals="1" fieldPosition="0"/>
    </format>
    <format dxfId="68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67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66">
      <pivotArea dataOnly="0" labelOnly="1" fieldPosition="0">
        <references count="1">
          <reference field="0" count="1">
            <x v="1"/>
          </reference>
        </references>
      </pivotArea>
    </format>
    <format dxfId="65">
      <pivotArea dataOnly="0" labelOnly="1" outline="0" fieldPosition="0">
        <references count="1">
          <reference field="1" count="1">
            <x v="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33:Y43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9">
    <i>
      <x v="2"/>
    </i>
    <i>
      <x/>
    </i>
    <i>
      <x v="82"/>
    </i>
    <i>
      <x v="20"/>
    </i>
    <i>
      <x v="18"/>
    </i>
    <i>
      <x v="19"/>
    </i>
    <i>
      <x v="3"/>
    </i>
    <i>
      <x v="81"/>
    </i>
    <i>
      <x v="1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0" hier="-1"/>
  </pageFields>
  <dataFields count="1">
    <dataField name="Sum of Total" fld="24" baseField="0" baseItem="0"/>
  </dataFields>
  <formats count="5">
    <format dxfId="74">
      <pivotArea outline="0" collapsedLevelsAreSubtotals="1" fieldPosition="0"/>
    </format>
    <format dxfId="73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72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71">
      <pivotArea dataOnly="0" labelOnly="1" fieldPosition="0">
        <references count="1">
          <reference field="0" count="1">
            <x v="1"/>
          </reference>
        </references>
      </pivotArea>
    </format>
    <format dxfId="70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I5:Y13" firstHeaderRow="1" firstDataRow="2" firstDataCol="1" rowPageCount="1" colPageCount="1"/>
  <pivotFields count="25">
    <pivotField axis="axisRow" showAll="0" sortType="descending">
      <items count="96">
        <item x="22"/>
        <item x="0"/>
        <item x="20"/>
        <item x="70"/>
        <item m="1" x="94"/>
        <item m="1" x="89"/>
        <item m="1" x="91"/>
        <item m="1" x="92"/>
        <item m="1" x="93"/>
        <item m="1" x="86"/>
        <item m="1" x="85"/>
        <item m="1" x="87"/>
        <item x="13"/>
        <item x="14"/>
        <item x="16"/>
        <item x="17"/>
        <item x="18"/>
        <item x="19"/>
        <item x="21"/>
        <item x="23"/>
        <item x="24"/>
        <item x="25"/>
        <item m="1" x="90"/>
        <item x="27"/>
        <item x="1"/>
        <item x="28"/>
        <item x="29"/>
        <item x="30"/>
        <item x="31"/>
        <item x="32"/>
        <item x="5"/>
        <item x="33"/>
        <item x="34"/>
        <item x="35"/>
        <item x="6"/>
        <item x="36"/>
        <item x="37"/>
        <item x="38"/>
        <item x="39"/>
        <item x="40"/>
        <item x="41"/>
        <item x="42"/>
        <item x="43"/>
        <item x="44"/>
        <item x="8"/>
        <item x="45"/>
        <item x="46"/>
        <item x="47"/>
        <item x="11"/>
        <item x="48"/>
        <item x="49"/>
        <item x="50"/>
        <item x="12"/>
        <item x="51"/>
        <item x="52"/>
        <item x="53"/>
        <item x="54"/>
        <item x="7"/>
        <item x="55"/>
        <item x="56"/>
        <item x="57"/>
        <item x="58"/>
        <item x="9"/>
        <item x="59"/>
        <item x="60"/>
        <item x="61"/>
        <item x="62"/>
        <item x="63"/>
        <item x="15"/>
        <item x="26"/>
        <item x="2"/>
        <item x="3"/>
        <item x="4"/>
        <item x="10"/>
        <item m="1" x="88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8"/>
        <item x="0"/>
        <item x="1"/>
        <item x="3"/>
        <item x="4"/>
        <item x="5"/>
        <item x="6"/>
        <item x="7"/>
        <item t="default"/>
      </items>
    </pivotField>
    <pivotField axis="axisCol" showAll="0">
      <items count="32">
        <item m="1" x="16"/>
        <item x="15"/>
        <item x="0"/>
        <item x="1"/>
        <item x="2"/>
        <item x="3"/>
        <item m="1" x="29"/>
        <item m="1" x="30"/>
        <item m="1" x="18"/>
        <item m="1" x="19"/>
        <item m="1" x="20"/>
        <item m="1" x="21"/>
        <item m="1" x="22"/>
        <item m="1" x="23"/>
        <item m="1" x="24"/>
        <item m="1" x="26"/>
        <item m="1" x="28"/>
        <item m="1" x="17"/>
        <item x="4"/>
        <item x="5"/>
        <item x="6"/>
        <item x="7"/>
        <item x="8"/>
        <item m="1" x="25"/>
        <item m="1" x="27"/>
        <item x="11"/>
        <item x="12"/>
        <item x="13"/>
        <item x="1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</pivotFields>
  <rowFields count="1">
    <field x="0"/>
  </rowFields>
  <rowItems count="7">
    <i>
      <x v="1"/>
    </i>
    <i>
      <x v="12"/>
    </i>
    <i>
      <x v="75"/>
    </i>
    <i>
      <x v="77"/>
    </i>
    <i>
      <x v="78"/>
    </i>
    <i>
      <x v="13"/>
    </i>
    <i>
      <x v="76"/>
    </i>
  </rowItems>
  <colFields count="1">
    <field x="2"/>
  </colFields>
  <colItems count="16">
    <i>
      <x v="2"/>
    </i>
    <i>
      <x v="3"/>
    </i>
    <i>
      <x v="4"/>
    </i>
    <i>
      <x v="5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1" item="2" hier="-1"/>
  </pageFields>
  <dataFields count="1">
    <dataField name="Sum of Total" fld="24" baseField="0" baseItem="0"/>
  </dataFields>
  <formats count="5">
    <format dxfId="79">
      <pivotArea outline="0" collapsedLevelsAreSubtotals="1" fieldPosition="0"/>
    </format>
    <format dxfId="78">
      <pivotArea dataOnly="0" labelOnly="1" fieldPosition="0">
        <references count="1">
          <reference field="0" count="4">
            <x v="0"/>
            <x v="2"/>
            <x v="3"/>
            <x v="4"/>
          </reference>
        </references>
      </pivotArea>
    </format>
    <format dxfId="77">
      <pivotArea dataOnly="0" labelOnly="1" fieldPosition="0">
        <references count="1">
          <reference field="0" count="3">
            <x v="18"/>
            <x v="19"/>
            <x v="20"/>
          </reference>
        </references>
      </pivotArea>
    </format>
    <format dxfId="76">
      <pivotArea dataOnly="0" labelOnly="1" fieldPosition="0">
        <references count="1">
          <reference field="0" count="1">
            <x v="1"/>
          </reference>
        </references>
      </pivotArea>
    </format>
    <format dxfId="75">
      <pivotArea dataOnly="0" labelOnly="1" outline="0" fieldPosition="0">
        <references count="1">
          <reference field="1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tabSelected="1" zoomScaleNormal="100" workbookViewId="0">
      <selection activeCell="F135" sqref="F135"/>
    </sheetView>
  </sheetViews>
  <sheetFormatPr defaultRowHeight="15"/>
  <cols>
    <col min="1" max="1" width="8" customWidth="1"/>
    <col min="2" max="2" width="21.28515625" customWidth="1"/>
    <col min="4" max="7" width="11.5703125" bestFit="1" customWidth="1"/>
    <col min="8" max="8" width="9.140625" style="7"/>
    <col min="9" max="9" width="16.42578125" hidden="1" customWidth="1"/>
    <col min="10" max="10" width="16.28515625" customWidth="1"/>
    <col min="11" max="11" width="9.7109375" customWidth="1"/>
    <col min="12" max="12" width="6.140625" hidden="1" customWidth="1"/>
    <col min="13" max="13" width="4.5703125" hidden="1" customWidth="1"/>
    <col min="14" max="14" width="7.42578125" hidden="1" customWidth="1"/>
    <col min="15" max="15" width="9.42578125" hidden="1" customWidth="1"/>
    <col min="16" max="16" width="6.7109375" customWidth="1"/>
    <col min="17" max="17" width="9.42578125" customWidth="1"/>
    <col min="18" max="18" width="6.5703125" customWidth="1"/>
    <col min="19" max="22" width="7.5703125" hidden="1" customWidth="1"/>
    <col min="23" max="23" width="14.42578125" bestFit="1" customWidth="1"/>
    <col min="24" max="24" width="16" customWidth="1"/>
    <col min="25" max="25" width="11.28515625" hidden="1" customWidth="1"/>
    <col min="26" max="26" width="11.28515625" customWidth="1"/>
  </cols>
  <sheetData>
    <row r="1" spans="1:25">
      <c r="A1" s="20" t="s">
        <v>119</v>
      </c>
    </row>
    <row r="3" spans="1:25">
      <c r="A3" s="4" t="s">
        <v>16</v>
      </c>
      <c r="B3" s="4"/>
      <c r="I3" s="1" t="s">
        <v>16</v>
      </c>
      <c r="J3" s="21">
        <v>35</v>
      </c>
    </row>
    <row r="5" spans="1:25" hidden="1">
      <c r="B5" s="3"/>
      <c r="C5" s="3"/>
      <c r="D5" s="3"/>
      <c r="E5" s="3"/>
      <c r="F5" s="3"/>
      <c r="G5" s="3"/>
      <c r="H5" s="3"/>
      <c r="I5" s="1" t="s">
        <v>19</v>
      </c>
      <c r="J5" s="1" t="s">
        <v>21</v>
      </c>
    </row>
    <row r="6" spans="1:25">
      <c r="A6" s="4" t="s">
        <v>106</v>
      </c>
      <c r="B6" s="4" t="s">
        <v>30</v>
      </c>
      <c r="C6" s="4" t="s">
        <v>20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14</v>
      </c>
      <c r="I6" s="1" t="s">
        <v>17</v>
      </c>
      <c r="J6" t="s">
        <v>33</v>
      </c>
      <c r="K6" t="s">
        <v>22</v>
      </c>
      <c r="L6" t="s">
        <v>23</v>
      </c>
      <c r="M6" t="s">
        <v>24</v>
      </c>
      <c r="N6" t="s">
        <v>55</v>
      </c>
      <c r="O6" t="s">
        <v>56</v>
      </c>
      <c r="P6" t="s">
        <v>57</v>
      </c>
      <c r="Q6" t="s">
        <v>58</v>
      </c>
      <c r="R6" t="s">
        <v>59</v>
      </c>
      <c r="S6" t="s">
        <v>60</v>
      </c>
      <c r="T6" t="s">
        <v>61</v>
      </c>
      <c r="U6" t="s">
        <v>62</v>
      </c>
      <c r="V6" t="s">
        <v>63</v>
      </c>
      <c r="W6" t="s">
        <v>117</v>
      </c>
      <c r="X6" t="s">
        <v>142</v>
      </c>
      <c r="Y6" t="s">
        <v>18</v>
      </c>
    </row>
    <row r="7" spans="1:25" hidden="1">
      <c r="A7" s="6"/>
      <c r="B7" s="6" t="str">
        <f>I7</f>
        <v>(blank)</v>
      </c>
      <c r="C7" s="6">
        <f>COUNT(J7:X7)</f>
        <v>8</v>
      </c>
      <c r="D7" s="6">
        <f>IF(C7&gt;0,LARGE(J7:Y7,1),0)</f>
        <v>2670</v>
      </c>
      <c r="E7" s="6">
        <f>IF(C7&gt;1,LARGE(J7:Y7,2),0)</f>
        <v>535</v>
      </c>
      <c r="F7" s="6">
        <f>IF(C7&gt;2,LARGE(J7:Y7,3),0)</f>
        <v>450</v>
      </c>
      <c r="G7" s="6">
        <f>IF(C7&gt;3,LARGE(J7:Y7,4),0)</f>
        <v>365</v>
      </c>
      <c r="H7" s="8">
        <f>SUM(D7:G7)</f>
        <v>4020</v>
      </c>
      <c r="I7" s="10" t="s">
        <v>102</v>
      </c>
      <c r="J7" s="6">
        <v>360</v>
      </c>
      <c r="K7" s="6">
        <v>300</v>
      </c>
      <c r="L7" s="6">
        <v>200</v>
      </c>
      <c r="M7" s="6">
        <v>100</v>
      </c>
      <c r="N7" s="6">
        <v>535</v>
      </c>
      <c r="O7" s="6">
        <v>450</v>
      </c>
      <c r="P7" s="6">
        <v>365</v>
      </c>
      <c r="Q7" s="6">
        <v>360</v>
      </c>
      <c r="R7" s="6"/>
      <c r="S7" s="6"/>
      <c r="T7" s="6"/>
      <c r="U7" s="6"/>
      <c r="V7" s="6"/>
      <c r="W7" s="6"/>
      <c r="X7" s="6"/>
      <c r="Y7" s="6">
        <v>2670</v>
      </c>
    </row>
    <row r="8" spans="1:25">
      <c r="A8" s="6">
        <v>1</v>
      </c>
      <c r="B8" s="6" t="str">
        <f t="shared" ref="B8:B9" si="0">I8</f>
        <v>Mike Martin</v>
      </c>
      <c r="C8" s="6">
        <f t="shared" ref="C8:C9" si="1">COUNT(J8:X8)</f>
        <v>2</v>
      </c>
      <c r="D8" s="6">
        <f t="shared" ref="D8:D9" si="2">IF(C8&gt;0,LARGE(J8:X8,1),0)</f>
        <v>270</v>
      </c>
      <c r="E8" s="6">
        <f t="shared" ref="E8:E9" si="3">IF(C8&gt;1,LARGE(J8:X8,2),0)</f>
        <v>200</v>
      </c>
      <c r="F8" s="6">
        <f t="shared" ref="F8:F9" si="4">IF(C8&gt;2,LARGE(J8:X8,3),0)</f>
        <v>0</v>
      </c>
      <c r="G8" s="6">
        <f t="shared" ref="G8:G9" si="5">IF(C8&gt;3,LARGE(J8:X8,4),0)</f>
        <v>0</v>
      </c>
      <c r="H8" s="8">
        <f t="shared" ref="H8:H9" si="6">SUM(D8:G8)</f>
        <v>470</v>
      </c>
      <c r="I8" s="2" t="s">
        <v>31</v>
      </c>
      <c r="J8" s="6">
        <v>200</v>
      </c>
      <c r="K8" s="6">
        <v>270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470</v>
      </c>
    </row>
    <row r="9" spans="1:25">
      <c r="A9" s="6">
        <f>IF(H9=H8,A8,A8+1)</f>
        <v>2</v>
      </c>
      <c r="B9" s="6" t="str">
        <f t="shared" si="0"/>
        <v>Michael Black</v>
      </c>
      <c r="C9" s="6">
        <f t="shared" si="1"/>
        <v>1</v>
      </c>
      <c r="D9" s="6">
        <f t="shared" si="2"/>
        <v>360</v>
      </c>
      <c r="E9" s="6">
        <f t="shared" si="3"/>
        <v>0</v>
      </c>
      <c r="F9" s="6">
        <f t="shared" si="4"/>
        <v>0</v>
      </c>
      <c r="G9" s="6">
        <f t="shared" si="5"/>
        <v>0</v>
      </c>
      <c r="H9" s="8">
        <f t="shared" si="6"/>
        <v>360</v>
      </c>
      <c r="I9" s="2" t="s">
        <v>120</v>
      </c>
      <c r="J9" s="6"/>
      <c r="K9" s="6">
        <v>360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360</v>
      </c>
    </row>
    <row r="10" spans="1:25">
      <c r="A10" s="6">
        <f t="shared" ref="A10:A13" si="7">IF(H10=H9,A9,A9+1)</f>
        <v>3</v>
      </c>
      <c r="B10" s="6" t="str">
        <f t="shared" ref="B10:B13" si="8">I10</f>
        <v>Fernando Vicente</v>
      </c>
      <c r="C10" s="6">
        <f t="shared" ref="C10:C13" si="9">COUNT(J10:X10)</f>
        <v>1</v>
      </c>
      <c r="D10" s="6">
        <f t="shared" ref="D10:D13" si="10">IF(C10&gt;0,LARGE(J10:X10,1),0)</f>
        <v>315</v>
      </c>
      <c r="E10" s="6">
        <f t="shared" ref="E10:E13" si="11">IF(C10&gt;1,LARGE(J10:X10,2),0)</f>
        <v>0</v>
      </c>
      <c r="F10" s="6">
        <f t="shared" ref="F10:F13" si="12">IF(C10&gt;2,LARGE(J10:X10,3),0)</f>
        <v>0</v>
      </c>
      <c r="G10" s="6">
        <f t="shared" ref="G10:G13" si="13">IF(C10&gt;3,LARGE(J10:X10,4),0)</f>
        <v>0</v>
      </c>
      <c r="H10" s="8">
        <f t="shared" ref="H10:H13" si="14">SUM(D10:G10)</f>
        <v>315</v>
      </c>
      <c r="I10" s="2" t="s">
        <v>122</v>
      </c>
      <c r="J10" s="6"/>
      <c r="K10" s="6">
        <v>315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315</v>
      </c>
    </row>
    <row r="11" spans="1:25">
      <c r="A11" s="6">
        <f t="shared" si="7"/>
        <v>4</v>
      </c>
      <c r="B11" s="6" t="str">
        <f t="shared" si="8"/>
        <v>Danny Selway</v>
      </c>
      <c r="C11" s="6">
        <f t="shared" si="9"/>
        <v>1</v>
      </c>
      <c r="D11" s="6">
        <f t="shared" si="10"/>
        <v>175</v>
      </c>
      <c r="E11" s="6">
        <f t="shared" si="11"/>
        <v>0</v>
      </c>
      <c r="F11" s="6">
        <f t="shared" si="12"/>
        <v>0</v>
      </c>
      <c r="G11" s="6">
        <f t="shared" si="13"/>
        <v>0</v>
      </c>
      <c r="H11" s="8">
        <f t="shared" si="14"/>
        <v>175</v>
      </c>
      <c r="I11" s="2" t="s">
        <v>123</v>
      </c>
      <c r="J11" s="6"/>
      <c r="K11" s="6">
        <v>175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175</v>
      </c>
    </row>
    <row r="12" spans="1:25">
      <c r="A12" s="6">
        <f t="shared" si="7"/>
        <v>4</v>
      </c>
      <c r="B12" s="6" t="str">
        <f t="shared" si="8"/>
        <v>Billy Scott</v>
      </c>
      <c r="C12" s="6">
        <f t="shared" si="9"/>
        <v>1</v>
      </c>
      <c r="D12" s="6">
        <f t="shared" si="10"/>
        <v>175</v>
      </c>
      <c r="E12" s="6">
        <f t="shared" si="11"/>
        <v>0</v>
      </c>
      <c r="F12" s="6">
        <f t="shared" si="12"/>
        <v>0</v>
      </c>
      <c r="G12" s="6">
        <f t="shared" si="13"/>
        <v>0</v>
      </c>
      <c r="H12" s="8">
        <f t="shared" si="14"/>
        <v>175</v>
      </c>
      <c r="I12" s="2" t="s">
        <v>32</v>
      </c>
      <c r="J12" s="6">
        <v>175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175</v>
      </c>
    </row>
    <row r="13" spans="1:25">
      <c r="A13" s="6">
        <f t="shared" si="7"/>
        <v>5</v>
      </c>
      <c r="B13" s="6" t="str">
        <f t="shared" si="8"/>
        <v>Simon Peachey</v>
      </c>
      <c r="C13" s="6">
        <f t="shared" si="9"/>
        <v>1</v>
      </c>
      <c r="D13" s="6">
        <f t="shared" si="10"/>
        <v>80</v>
      </c>
      <c r="E13" s="6">
        <f t="shared" si="11"/>
        <v>0</v>
      </c>
      <c r="F13" s="6">
        <f t="shared" si="12"/>
        <v>0</v>
      </c>
      <c r="G13" s="6">
        <f t="shared" si="13"/>
        <v>0</v>
      </c>
      <c r="H13" s="8">
        <f t="shared" si="14"/>
        <v>80</v>
      </c>
      <c r="I13" s="2" t="s">
        <v>121</v>
      </c>
      <c r="J13" s="6"/>
      <c r="K13" s="6">
        <v>80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80</v>
      </c>
    </row>
    <row r="15" spans="1:25" hidden="1"/>
    <row r="16" spans="1:25">
      <c r="A16" s="4" t="s">
        <v>16</v>
      </c>
      <c r="B16" s="4"/>
      <c r="I16" s="1" t="s">
        <v>16</v>
      </c>
      <c r="J16" s="21">
        <v>40</v>
      </c>
    </row>
    <row r="18" spans="1:25" hidden="1">
      <c r="B18" s="3"/>
      <c r="C18" s="3"/>
      <c r="D18" s="3"/>
      <c r="E18" s="3"/>
      <c r="F18" s="3"/>
      <c r="G18" s="3"/>
      <c r="H18" s="3"/>
      <c r="I18" s="1" t="s">
        <v>19</v>
      </c>
      <c r="J18" s="1" t="s">
        <v>21</v>
      </c>
    </row>
    <row r="19" spans="1:25">
      <c r="A19" s="4" t="s">
        <v>105</v>
      </c>
      <c r="B19" s="4" t="s">
        <v>30</v>
      </c>
      <c r="C19" s="4" t="s">
        <v>20</v>
      </c>
      <c r="D19" s="4" t="s">
        <v>26</v>
      </c>
      <c r="E19" s="4" t="s">
        <v>27</v>
      </c>
      <c r="F19" s="4" t="s">
        <v>28</v>
      </c>
      <c r="G19" s="4" t="s">
        <v>29</v>
      </c>
      <c r="H19" s="4" t="s">
        <v>14</v>
      </c>
      <c r="I19" s="1" t="s">
        <v>17</v>
      </c>
      <c r="J19" t="s">
        <v>33</v>
      </c>
      <c r="K19" t="s">
        <v>22</v>
      </c>
      <c r="L19" t="s">
        <v>23</v>
      </c>
      <c r="M19" t="s">
        <v>24</v>
      </c>
      <c r="N19" t="s">
        <v>55</v>
      </c>
      <c r="O19" t="s">
        <v>56</v>
      </c>
      <c r="P19" t="s">
        <v>57</v>
      </c>
      <c r="Q19" t="s">
        <v>58</v>
      </c>
      <c r="R19" t="s">
        <v>59</v>
      </c>
      <c r="S19" t="s">
        <v>60</v>
      </c>
      <c r="T19" t="s">
        <v>61</v>
      </c>
      <c r="U19" t="s">
        <v>62</v>
      </c>
      <c r="V19" t="s">
        <v>63</v>
      </c>
      <c r="W19" t="s">
        <v>117</v>
      </c>
      <c r="X19" t="s">
        <v>142</v>
      </c>
      <c r="Y19" t="s">
        <v>18</v>
      </c>
    </row>
    <row r="20" spans="1:25">
      <c r="A20" s="6">
        <v>1</v>
      </c>
      <c r="B20" s="6" t="str">
        <f>I20</f>
        <v>Scott Hay</v>
      </c>
      <c r="C20" s="6">
        <f>COUNT(J20:X20)</f>
        <v>2</v>
      </c>
      <c r="D20" s="6">
        <f t="shared" ref="D20:D24" si="15">IF(C20&gt;0,LARGE(J20:X20,1),0)</f>
        <v>360</v>
      </c>
      <c r="E20" s="6">
        <f t="shared" ref="E20:E24" si="16">IF(C20&gt;1,LARGE(J20:X20,2),0)</f>
        <v>225</v>
      </c>
      <c r="F20" s="6">
        <f t="shared" ref="F20:F24" si="17">IF(C20&gt;2,LARGE(J20:X20,3),0)</f>
        <v>0</v>
      </c>
      <c r="G20" s="6">
        <f t="shared" ref="G20:G24" si="18">IF(C20&gt;3,LARGE(J20:X20,4),0)</f>
        <v>0</v>
      </c>
      <c r="H20" s="8">
        <f>SUM(D20:G20)</f>
        <v>585</v>
      </c>
      <c r="I20" s="2" t="s">
        <v>104</v>
      </c>
      <c r="J20" s="6">
        <v>360</v>
      </c>
      <c r="K20" s="6">
        <v>225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585</v>
      </c>
    </row>
    <row r="21" spans="1:25">
      <c r="A21" s="6">
        <f>IF(H21=H20,A20,A20+1)</f>
        <v>2</v>
      </c>
      <c r="B21" s="6" t="str">
        <f t="shared" ref="B21:B22" si="19">I21</f>
        <v>Barry Masson</v>
      </c>
      <c r="C21" s="6">
        <f t="shared" ref="C21:C22" si="20">COUNT(J21:X21)</f>
        <v>1</v>
      </c>
      <c r="D21" s="6">
        <f t="shared" si="15"/>
        <v>315</v>
      </c>
      <c r="E21" s="6">
        <f t="shared" si="16"/>
        <v>0</v>
      </c>
      <c r="F21" s="6">
        <f t="shared" si="17"/>
        <v>0</v>
      </c>
      <c r="G21" s="6">
        <f t="shared" si="18"/>
        <v>0</v>
      </c>
      <c r="H21" s="8">
        <f t="shared" ref="H21:H22" si="21">SUM(D21:G21)</f>
        <v>315</v>
      </c>
      <c r="I21" s="2" t="s">
        <v>36</v>
      </c>
      <c r="J21" s="6">
        <v>315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315</v>
      </c>
    </row>
    <row r="22" spans="1:25">
      <c r="A22" s="6">
        <f>IF(H22=H21,A21,A20+2)</f>
        <v>3</v>
      </c>
      <c r="B22" s="6" t="str">
        <f t="shared" si="19"/>
        <v>Keith Simpson</v>
      </c>
      <c r="C22" s="6">
        <f t="shared" si="20"/>
        <v>1</v>
      </c>
      <c r="D22" s="6">
        <f t="shared" si="15"/>
        <v>300</v>
      </c>
      <c r="E22" s="6">
        <f t="shared" si="16"/>
        <v>0</v>
      </c>
      <c r="F22" s="6">
        <f t="shared" si="17"/>
        <v>0</v>
      </c>
      <c r="G22" s="6">
        <f t="shared" si="18"/>
        <v>0</v>
      </c>
      <c r="H22" s="8">
        <f t="shared" si="21"/>
        <v>300</v>
      </c>
      <c r="I22" s="2" t="s">
        <v>125</v>
      </c>
      <c r="J22" s="6"/>
      <c r="K22" s="6">
        <v>300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v>300</v>
      </c>
    </row>
    <row r="23" spans="1:25">
      <c r="A23" s="6">
        <f>IF(H23=H22,A22,A20+3)</f>
        <v>4</v>
      </c>
      <c r="B23" s="6" t="str">
        <f t="shared" ref="B23:B24" si="22">I23</f>
        <v>Grant McGovern</v>
      </c>
      <c r="C23" s="6">
        <f t="shared" ref="C23:C24" si="23">COUNT(J23:X23)</f>
        <v>1</v>
      </c>
      <c r="D23" s="6">
        <f t="shared" si="15"/>
        <v>245</v>
      </c>
      <c r="E23" s="6">
        <f t="shared" si="16"/>
        <v>0</v>
      </c>
      <c r="F23" s="6">
        <f t="shared" si="17"/>
        <v>0</v>
      </c>
      <c r="G23" s="6">
        <f t="shared" si="18"/>
        <v>0</v>
      </c>
      <c r="H23" s="8">
        <f t="shared" ref="H23:H24" si="24">SUM(D23:G23)</f>
        <v>245</v>
      </c>
      <c r="I23" s="2" t="s">
        <v>35</v>
      </c>
      <c r="J23" s="6">
        <v>245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245</v>
      </c>
    </row>
    <row r="24" spans="1:25">
      <c r="A24" s="6">
        <f>IF(H24=H23,A23,A20+4)</f>
        <v>5</v>
      </c>
      <c r="B24" s="6" t="str">
        <f t="shared" si="22"/>
        <v>David Simpson</v>
      </c>
      <c r="C24" s="6">
        <f t="shared" si="23"/>
        <v>1</v>
      </c>
      <c r="D24" s="6">
        <f t="shared" si="15"/>
        <v>225</v>
      </c>
      <c r="E24" s="6">
        <f t="shared" si="16"/>
        <v>0</v>
      </c>
      <c r="F24" s="6">
        <f t="shared" si="17"/>
        <v>0</v>
      </c>
      <c r="G24" s="6">
        <f t="shared" si="18"/>
        <v>0</v>
      </c>
      <c r="H24" s="8">
        <f t="shared" si="24"/>
        <v>225</v>
      </c>
      <c r="I24" s="2" t="s">
        <v>34</v>
      </c>
      <c r="J24" s="6">
        <v>225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225</v>
      </c>
    </row>
    <row r="25" spans="1:25">
      <c r="A25" s="6">
        <f t="shared" ref="A25:A28" si="25">IF(H25=H24,A24,A21+4)</f>
        <v>6</v>
      </c>
      <c r="B25" s="6" t="str">
        <f t="shared" ref="B25:B28" si="26">I25</f>
        <v>Blair Mckenzie</v>
      </c>
      <c r="C25" s="6">
        <f t="shared" ref="C25:C28" si="27">COUNT(J25:X25)</f>
        <v>1</v>
      </c>
      <c r="D25" s="6">
        <f t="shared" ref="D25:D28" si="28">IF(C25&gt;0,LARGE(J25:X25,1),0)</f>
        <v>200</v>
      </c>
      <c r="E25" s="6">
        <f t="shared" ref="E25:E28" si="29">IF(C25&gt;1,LARGE(J25:X25,2),0)</f>
        <v>0</v>
      </c>
      <c r="F25" s="6">
        <f t="shared" ref="F25:F28" si="30">IF(C25&gt;2,LARGE(J25:X25,3),0)</f>
        <v>0</v>
      </c>
      <c r="G25" s="6">
        <f t="shared" ref="G25:G28" si="31">IF(C25&gt;3,LARGE(J25:X25,4),0)</f>
        <v>0</v>
      </c>
      <c r="H25" s="8">
        <f t="shared" ref="H25:H28" si="32">SUM(D25:G25)</f>
        <v>200</v>
      </c>
      <c r="I25" s="2" t="s">
        <v>124</v>
      </c>
      <c r="J25" s="6"/>
      <c r="K25" s="6">
        <v>200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200</v>
      </c>
    </row>
    <row r="26" spans="1:25">
      <c r="A26" s="6">
        <f t="shared" si="25"/>
        <v>7</v>
      </c>
      <c r="B26" s="6" t="str">
        <f t="shared" si="26"/>
        <v>Danny Selway</v>
      </c>
      <c r="C26" s="6">
        <f t="shared" si="27"/>
        <v>1</v>
      </c>
      <c r="D26" s="6">
        <f t="shared" si="28"/>
        <v>100</v>
      </c>
      <c r="E26" s="6">
        <f t="shared" si="29"/>
        <v>0</v>
      </c>
      <c r="F26" s="6">
        <f t="shared" si="30"/>
        <v>0</v>
      </c>
      <c r="G26" s="6">
        <f t="shared" si="31"/>
        <v>0</v>
      </c>
      <c r="H26" s="8">
        <f t="shared" si="32"/>
        <v>100</v>
      </c>
      <c r="I26" s="2" t="s">
        <v>123</v>
      </c>
      <c r="J26" s="6"/>
      <c r="K26" s="6">
        <v>100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v>100</v>
      </c>
    </row>
    <row r="27" spans="1:25">
      <c r="A27" s="6">
        <f t="shared" si="25"/>
        <v>8</v>
      </c>
      <c r="B27" s="6" t="str">
        <f t="shared" si="26"/>
        <v>James Spiers</v>
      </c>
      <c r="C27" s="6">
        <f t="shared" si="27"/>
        <v>1</v>
      </c>
      <c r="D27" s="6">
        <f t="shared" si="28"/>
        <v>70</v>
      </c>
      <c r="E27" s="6">
        <f t="shared" si="29"/>
        <v>0</v>
      </c>
      <c r="F27" s="6">
        <f t="shared" si="30"/>
        <v>0</v>
      </c>
      <c r="G27" s="6">
        <f t="shared" si="31"/>
        <v>0</v>
      </c>
      <c r="H27" s="8">
        <f t="shared" si="32"/>
        <v>70</v>
      </c>
      <c r="I27" s="2" t="s">
        <v>37</v>
      </c>
      <c r="J27" s="6">
        <v>70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70</v>
      </c>
    </row>
    <row r="28" spans="1:25" hidden="1">
      <c r="A28" s="6">
        <f t="shared" si="25"/>
        <v>9</v>
      </c>
      <c r="B28" s="6" t="str">
        <f t="shared" si="26"/>
        <v>(blank)</v>
      </c>
      <c r="C28" s="6">
        <f t="shared" si="27"/>
        <v>0</v>
      </c>
      <c r="D28" s="6">
        <f t="shared" si="28"/>
        <v>0</v>
      </c>
      <c r="E28" s="6">
        <f t="shared" si="29"/>
        <v>0</v>
      </c>
      <c r="F28" s="6">
        <f t="shared" si="30"/>
        <v>0</v>
      </c>
      <c r="G28" s="6">
        <f t="shared" si="31"/>
        <v>0</v>
      </c>
      <c r="H28" s="8">
        <f t="shared" si="32"/>
        <v>0</v>
      </c>
      <c r="I28" s="10" t="s">
        <v>102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idden="1"/>
    <row r="31" spans="1:25">
      <c r="A31" s="4" t="s">
        <v>16</v>
      </c>
      <c r="B31" s="4"/>
      <c r="I31" s="1" t="s">
        <v>16</v>
      </c>
      <c r="J31" s="21">
        <v>45</v>
      </c>
    </row>
    <row r="33" spans="1:25" hidden="1">
      <c r="B33" s="3"/>
      <c r="C33" s="3"/>
      <c r="D33" s="3"/>
      <c r="E33" s="3"/>
      <c r="F33" s="3"/>
      <c r="G33" s="3"/>
      <c r="H33" s="3"/>
      <c r="I33" s="1" t="s">
        <v>19</v>
      </c>
      <c r="J33" s="1" t="s">
        <v>21</v>
      </c>
    </row>
    <row r="34" spans="1:25">
      <c r="A34" s="4" t="s">
        <v>105</v>
      </c>
      <c r="B34" s="4" t="s">
        <v>30</v>
      </c>
      <c r="C34" s="4" t="s">
        <v>20</v>
      </c>
      <c r="D34" s="4" t="s">
        <v>26</v>
      </c>
      <c r="E34" s="4" t="s">
        <v>27</v>
      </c>
      <c r="F34" s="4" t="s">
        <v>28</v>
      </c>
      <c r="G34" s="4" t="s">
        <v>29</v>
      </c>
      <c r="H34" s="4" t="s">
        <v>14</v>
      </c>
      <c r="I34" s="1" t="s">
        <v>17</v>
      </c>
      <c r="J34" t="s">
        <v>33</v>
      </c>
      <c r="K34" t="s">
        <v>22</v>
      </c>
      <c r="L34" t="s">
        <v>23</v>
      </c>
      <c r="M34" t="s">
        <v>24</v>
      </c>
      <c r="N34" t="s">
        <v>55</v>
      </c>
      <c r="O34" t="s">
        <v>56</v>
      </c>
      <c r="P34" t="s">
        <v>57</v>
      </c>
      <c r="Q34" t="s">
        <v>58</v>
      </c>
      <c r="R34" t="s">
        <v>59</v>
      </c>
      <c r="S34" t="s">
        <v>60</v>
      </c>
      <c r="T34" t="s">
        <v>61</v>
      </c>
      <c r="U34" t="s">
        <v>62</v>
      </c>
      <c r="V34" t="s">
        <v>63</v>
      </c>
      <c r="W34" t="s">
        <v>117</v>
      </c>
      <c r="X34" t="s">
        <v>142</v>
      </c>
      <c r="Y34" t="s">
        <v>18</v>
      </c>
    </row>
    <row r="35" spans="1:25">
      <c r="A35" s="6">
        <v>1</v>
      </c>
      <c r="B35" s="6" t="str">
        <f>I35</f>
        <v>Peter Buchan</v>
      </c>
      <c r="C35" s="6">
        <f>COUNT(J35:X35)</f>
        <v>2</v>
      </c>
      <c r="D35" s="6">
        <f t="shared" ref="D35:D39" si="33">IF(C35&gt;0,LARGE(J35:X35,1),0)</f>
        <v>360</v>
      </c>
      <c r="E35" s="6">
        <f t="shared" ref="E35:E39" si="34">IF(C35&gt;1,LARGE(J35:X35,2),0)</f>
        <v>360</v>
      </c>
      <c r="F35" s="6">
        <f t="shared" ref="F35:F39" si="35">IF(C35&gt;2,LARGE(J35:X35,3),0)</f>
        <v>0</v>
      </c>
      <c r="G35" s="6">
        <f t="shared" ref="G35:G39" si="36">IF(C35&gt;3,LARGE(J35:X35,4),0)</f>
        <v>0</v>
      </c>
      <c r="H35" s="8">
        <f>SUM(D35:G35)</f>
        <v>720</v>
      </c>
      <c r="I35" s="5" t="s">
        <v>25</v>
      </c>
      <c r="J35" s="6">
        <v>360</v>
      </c>
      <c r="K35" s="6">
        <v>360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v>720</v>
      </c>
    </row>
    <row r="36" spans="1:25">
      <c r="A36" s="6">
        <f>IF(H36=H35,A35,A35+1)</f>
        <v>2</v>
      </c>
      <c r="B36" s="6" t="str">
        <f t="shared" ref="B36:B37" si="37">I36</f>
        <v>John Kynoch</v>
      </c>
      <c r="C36" s="6">
        <f t="shared" ref="C36:C37" si="38">COUNT(J36:X36)</f>
        <v>2</v>
      </c>
      <c r="D36" s="6">
        <f t="shared" si="33"/>
        <v>245</v>
      </c>
      <c r="E36" s="6">
        <f t="shared" si="34"/>
        <v>245</v>
      </c>
      <c r="F36" s="6">
        <f t="shared" si="35"/>
        <v>0</v>
      </c>
      <c r="G36" s="6">
        <f t="shared" si="36"/>
        <v>0</v>
      </c>
      <c r="H36" s="8">
        <f t="shared" ref="H36:H37" si="39">SUM(D36:G36)</f>
        <v>490</v>
      </c>
      <c r="I36" s="5" t="s">
        <v>0</v>
      </c>
      <c r="J36" s="6">
        <v>245</v>
      </c>
      <c r="K36" s="6">
        <v>245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v>490</v>
      </c>
    </row>
    <row r="37" spans="1:25">
      <c r="A37" s="6">
        <f>IF(H37=H36,A36,A35+2)</f>
        <v>3</v>
      </c>
      <c r="B37" s="6" t="str">
        <f t="shared" si="37"/>
        <v>Paul Jenkins</v>
      </c>
      <c r="C37" s="6">
        <f t="shared" si="38"/>
        <v>1</v>
      </c>
      <c r="D37" s="6">
        <f t="shared" si="33"/>
        <v>290</v>
      </c>
      <c r="E37" s="6">
        <f t="shared" si="34"/>
        <v>0</v>
      </c>
      <c r="F37" s="6">
        <f t="shared" si="35"/>
        <v>0</v>
      </c>
      <c r="G37" s="6">
        <f t="shared" si="36"/>
        <v>0</v>
      </c>
      <c r="H37" s="8">
        <f t="shared" si="39"/>
        <v>290</v>
      </c>
      <c r="I37" s="2" t="s">
        <v>127</v>
      </c>
      <c r="J37" s="6"/>
      <c r="K37" s="6">
        <v>290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v>290</v>
      </c>
    </row>
    <row r="38" spans="1:25">
      <c r="A38" s="6">
        <f>IF(H38=H37,A37,A35+3)</f>
        <v>4</v>
      </c>
      <c r="B38" s="6" t="str">
        <f t="shared" ref="B38:B39" si="40">I38</f>
        <v>Chris Turlik</v>
      </c>
      <c r="C38" s="6">
        <f t="shared" ref="C38:C39" si="41">COUNT(J38:X38)</f>
        <v>1</v>
      </c>
      <c r="D38" s="6">
        <f t="shared" si="33"/>
        <v>270</v>
      </c>
      <c r="E38" s="6">
        <f t="shared" si="34"/>
        <v>0</v>
      </c>
      <c r="F38" s="6">
        <f t="shared" si="35"/>
        <v>0</v>
      </c>
      <c r="G38" s="6">
        <f t="shared" si="36"/>
        <v>0</v>
      </c>
      <c r="H38" s="8">
        <f t="shared" ref="H38:H39" si="42">SUM(D38:G38)</f>
        <v>270</v>
      </c>
      <c r="I38" s="10" t="s">
        <v>40</v>
      </c>
      <c r="J38" s="6">
        <v>270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>
        <v>270</v>
      </c>
    </row>
    <row r="39" spans="1:25">
      <c r="A39" s="6">
        <f>IF(H39=H38,A38,A35+4)</f>
        <v>4</v>
      </c>
      <c r="B39" s="6" t="str">
        <f t="shared" si="40"/>
        <v>Douglas Emery</v>
      </c>
      <c r="C39" s="6">
        <f t="shared" si="41"/>
        <v>1</v>
      </c>
      <c r="D39" s="6">
        <f t="shared" si="33"/>
        <v>270</v>
      </c>
      <c r="E39" s="6">
        <f t="shared" si="34"/>
        <v>0</v>
      </c>
      <c r="F39" s="6">
        <f t="shared" si="35"/>
        <v>0</v>
      </c>
      <c r="G39" s="6">
        <f t="shared" si="36"/>
        <v>0</v>
      </c>
      <c r="H39" s="8">
        <f t="shared" si="42"/>
        <v>270</v>
      </c>
      <c r="I39" s="11" t="s">
        <v>38</v>
      </c>
      <c r="J39" s="6">
        <v>270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v>270</v>
      </c>
    </row>
    <row r="40" spans="1:25">
      <c r="A40" s="6">
        <f t="shared" ref="A40:A43" si="43">IF(H40=H39,A39,A36+4)</f>
        <v>6</v>
      </c>
      <c r="B40" s="6" t="str">
        <f t="shared" ref="B40:B43" si="44">I40</f>
        <v>Andy McCulley</v>
      </c>
      <c r="C40" s="6">
        <f t="shared" ref="C40:C43" si="45">COUNT(J40:X40)</f>
        <v>1</v>
      </c>
      <c r="D40" s="6">
        <f t="shared" ref="D40:D43" si="46">IF(C40&gt;0,LARGE(J40:X40,1),0)</f>
        <v>155</v>
      </c>
      <c r="E40" s="6">
        <f t="shared" ref="E40:E43" si="47">IF(C40&gt;1,LARGE(J40:X40,2),0)</f>
        <v>0</v>
      </c>
      <c r="F40" s="6">
        <f t="shared" ref="F40:F43" si="48">IF(C40&gt;2,LARGE(J40:X40,3),0)</f>
        <v>0</v>
      </c>
      <c r="G40" s="6">
        <f t="shared" ref="G40:G43" si="49">IF(C40&gt;3,LARGE(J40:X40,4),0)</f>
        <v>0</v>
      </c>
      <c r="H40" s="8">
        <f t="shared" ref="H40:H43" si="50">SUM(D40:G40)</f>
        <v>155</v>
      </c>
      <c r="I40" s="11" t="s">
        <v>39</v>
      </c>
      <c r="J40" s="6">
        <v>155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155</v>
      </c>
    </row>
    <row r="41" spans="1:25">
      <c r="A41" s="6">
        <f t="shared" si="43"/>
        <v>7</v>
      </c>
      <c r="B41" s="6" t="str">
        <f t="shared" si="44"/>
        <v>David Massey</v>
      </c>
      <c r="C41" s="6">
        <f t="shared" si="45"/>
        <v>1</v>
      </c>
      <c r="D41" s="6">
        <f t="shared" si="46"/>
        <v>150</v>
      </c>
      <c r="E41" s="6">
        <f t="shared" si="47"/>
        <v>0</v>
      </c>
      <c r="F41" s="6">
        <f t="shared" si="48"/>
        <v>0</v>
      </c>
      <c r="G41" s="6">
        <f t="shared" si="49"/>
        <v>0</v>
      </c>
      <c r="H41" s="8">
        <f t="shared" si="50"/>
        <v>150</v>
      </c>
      <c r="I41" s="5" t="s">
        <v>126</v>
      </c>
      <c r="J41" s="6"/>
      <c r="K41" s="6">
        <v>150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150</v>
      </c>
    </row>
    <row r="42" spans="1:25">
      <c r="A42" s="6">
        <f t="shared" si="43"/>
        <v>8</v>
      </c>
      <c r="B42" s="6" t="str">
        <f t="shared" si="44"/>
        <v>Tommy Van Huuksloot</v>
      </c>
      <c r="C42" s="6">
        <f t="shared" si="45"/>
        <v>1</v>
      </c>
      <c r="D42" s="6">
        <f t="shared" si="46"/>
        <v>80</v>
      </c>
      <c r="E42" s="6">
        <f t="shared" si="47"/>
        <v>0</v>
      </c>
      <c r="F42" s="6">
        <f t="shared" si="48"/>
        <v>0</v>
      </c>
      <c r="G42" s="6">
        <f t="shared" si="49"/>
        <v>0</v>
      </c>
      <c r="H42" s="8">
        <f t="shared" si="50"/>
        <v>80</v>
      </c>
      <c r="I42" s="2" t="s">
        <v>128</v>
      </c>
      <c r="J42" s="6"/>
      <c r="K42" s="6">
        <v>80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>
        <v>80</v>
      </c>
    </row>
    <row r="43" spans="1:25" hidden="1">
      <c r="A43" s="6">
        <f t="shared" si="43"/>
        <v>8</v>
      </c>
      <c r="B43" s="6" t="str">
        <f t="shared" si="44"/>
        <v>(blank)</v>
      </c>
      <c r="C43" s="6">
        <f t="shared" si="45"/>
        <v>0</v>
      </c>
      <c r="D43" s="6">
        <f t="shared" si="46"/>
        <v>0</v>
      </c>
      <c r="E43" s="6">
        <f t="shared" si="47"/>
        <v>0</v>
      </c>
      <c r="F43" s="6">
        <f t="shared" si="48"/>
        <v>0</v>
      </c>
      <c r="G43" s="6">
        <f t="shared" si="49"/>
        <v>0</v>
      </c>
      <c r="H43" s="8">
        <f t="shared" si="50"/>
        <v>0</v>
      </c>
      <c r="I43" s="10" t="s">
        <v>102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idden="1"/>
    <row r="46" spans="1:25">
      <c r="A46" s="4" t="s">
        <v>16</v>
      </c>
      <c r="B46" s="4"/>
      <c r="I46" s="1" t="s">
        <v>16</v>
      </c>
      <c r="J46" s="21">
        <v>50</v>
      </c>
    </row>
    <row r="48" spans="1:25" hidden="1">
      <c r="B48" s="3"/>
      <c r="C48" s="3"/>
      <c r="D48" s="3"/>
      <c r="E48" s="3"/>
      <c r="F48" s="3"/>
      <c r="G48" s="3"/>
      <c r="H48" s="3"/>
      <c r="I48" s="1" t="s">
        <v>19</v>
      </c>
      <c r="J48" s="1" t="s">
        <v>21</v>
      </c>
    </row>
    <row r="49" spans="1:25">
      <c r="A49" s="4" t="s">
        <v>105</v>
      </c>
      <c r="B49" s="4" t="s">
        <v>30</v>
      </c>
      <c r="C49" s="4" t="s">
        <v>20</v>
      </c>
      <c r="D49" s="4" t="s">
        <v>26</v>
      </c>
      <c r="E49" s="4" t="s">
        <v>27</v>
      </c>
      <c r="F49" s="4" t="s">
        <v>28</v>
      </c>
      <c r="G49" s="4" t="s">
        <v>29</v>
      </c>
      <c r="H49" s="4" t="s">
        <v>14</v>
      </c>
      <c r="I49" s="1" t="s">
        <v>17</v>
      </c>
      <c r="J49" t="s">
        <v>33</v>
      </c>
      <c r="K49" t="s">
        <v>22</v>
      </c>
      <c r="L49" t="s">
        <v>23</v>
      </c>
      <c r="M49" t="s">
        <v>24</v>
      </c>
      <c r="N49" t="s">
        <v>55</v>
      </c>
      <c r="O49" t="s">
        <v>56</v>
      </c>
      <c r="P49" t="s">
        <v>57</v>
      </c>
      <c r="Q49" t="s">
        <v>58</v>
      </c>
      <c r="R49" t="s">
        <v>59</v>
      </c>
      <c r="S49" t="s">
        <v>60</v>
      </c>
      <c r="T49" t="s">
        <v>61</v>
      </c>
      <c r="U49" t="s">
        <v>62</v>
      </c>
      <c r="V49" t="s">
        <v>63</v>
      </c>
      <c r="W49" t="s">
        <v>117</v>
      </c>
      <c r="X49" t="s">
        <v>142</v>
      </c>
      <c r="Y49" t="s">
        <v>18</v>
      </c>
    </row>
    <row r="50" spans="1:25">
      <c r="A50" s="6">
        <v>1</v>
      </c>
      <c r="B50" s="6" t="str">
        <f>I50</f>
        <v>Brian Robertson</v>
      </c>
      <c r="C50" s="6">
        <f>COUNT(J50:X50)</f>
        <v>2</v>
      </c>
      <c r="D50" s="6">
        <f>IF(C50&gt;0,LARGE(J50:X50,1),0)</f>
        <v>330</v>
      </c>
      <c r="E50" s="6">
        <f>IF(C50&gt;1,LARGE(J50:X50,2),0)</f>
        <v>300</v>
      </c>
      <c r="F50" s="6">
        <f>IF(C50&gt;2,LARGE(J50:X50,3),0)</f>
        <v>0</v>
      </c>
      <c r="G50" s="6">
        <f>IF(C50&gt;3,LARGE(J50:X50,4),0)</f>
        <v>0</v>
      </c>
      <c r="H50" s="8">
        <f>SUM(D50:G50)</f>
        <v>630</v>
      </c>
      <c r="I50" s="2" t="s">
        <v>49</v>
      </c>
      <c r="J50" s="6">
        <v>330</v>
      </c>
      <c r="K50" s="6">
        <v>300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630</v>
      </c>
    </row>
    <row r="51" spans="1:25">
      <c r="A51" s="6">
        <f>IF(H51=H50,A50,A50+1)</f>
        <v>2</v>
      </c>
      <c r="B51" s="6" t="str">
        <f t="shared" ref="B51:B52" si="51">I51</f>
        <v>Les Harkness</v>
      </c>
      <c r="C51" s="6">
        <f t="shared" ref="C51:C52" si="52">COUNT(J51:X51)</f>
        <v>2</v>
      </c>
      <c r="D51" s="6">
        <f t="shared" ref="D51:D58" si="53">IF(C51&gt;0,LARGE(J51:X51,1),0)</f>
        <v>360</v>
      </c>
      <c r="E51" s="6">
        <f t="shared" ref="E51:E58" si="54">IF(C51&gt;1,LARGE(J51:X51,2),0)</f>
        <v>202.5</v>
      </c>
      <c r="F51" s="6">
        <f t="shared" ref="F51:F58" si="55">IF(C51&gt;2,LARGE(J51:X51,3),0)</f>
        <v>0</v>
      </c>
      <c r="G51" s="6">
        <f t="shared" ref="G51:G58" si="56">IF(C51&gt;3,LARGE(J51:X51,4),0)</f>
        <v>0</v>
      </c>
      <c r="H51" s="8">
        <f t="shared" ref="H51:H52" si="57">SUM(D51:G51)</f>
        <v>562.5</v>
      </c>
      <c r="I51" s="2" t="s">
        <v>44</v>
      </c>
      <c r="J51" s="6">
        <v>360</v>
      </c>
      <c r="K51" s="6"/>
      <c r="L51" s="6"/>
      <c r="M51" s="6"/>
      <c r="N51" s="6"/>
      <c r="O51" s="6"/>
      <c r="P51" s="6">
        <v>202.5</v>
      </c>
      <c r="Q51" s="6"/>
      <c r="R51" s="6"/>
      <c r="S51" s="6"/>
      <c r="T51" s="6"/>
      <c r="U51" s="6"/>
      <c r="V51" s="6"/>
      <c r="W51" s="6"/>
      <c r="X51" s="6"/>
      <c r="Y51" s="6">
        <v>562.5</v>
      </c>
    </row>
    <row r="52" spans="1:25">
      <c r="A52" s="6">
        <f>IF(H52=H51,A51,A50+2)</f>
        <v>3</v>
      </c>
      <c r="B52" s="6" t="str">
        <f t="shared" si="51"/>
        <v>Colin McMullan</v>
      </c>
      <c r="C52" s="6">
        <f t="shared" si="52"/>
        <v>2</v>
      </c>
      <c r="D52" s="6">
        <f t="shared" si="53"/>
        <v>210</v>
      </c>
      <c r="E52" s="6">
        <f t="shared" si="54"/>
        <v>120</v>
      </c>
      <c r="F52" s="6">
        <f t="shared" si="55"/>
        <v>0</v>
      </c>
      <c r="G52" s="6">
        <f t="shared" si="56"/>
        <v>0</v>
      </c>
      <c r="H52" s="8">
        <f t="shared" si="57"/>
        <v>330</v>
      </c>
      <c r="I52" s="2" t="s">
        <v>43</v>
      </c>
      <c r="J52" s="6">
        <v>120</v>
      </c>
      <c r="K52" s="6">
        <v>210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330</v>
      </c>
    </row>
    <row r="53" spans="1:25">
      <c r="A53" s="6">
        <f>IF(H53=H52,A52,A50+3)</f>
        <v>4</v>
      </c>
      <c r="B53" s="6" t="str">
        <f t="shared" ref="B53:B58" si="58">I53</f>
        <v>Mark James</v>
      </c>
      <c r="C53" s="6">
        <f t="shared" ref="C53:C58" si="59">COUNT(J53:X53)</f>
        <v>2</v>
      </c>
      <c r="D53" s="6">
        <f t="shared" si="53"/>
        <v>190</v>
      </c>
      <c r="E53" s="6">
        <f t="shared" si="54"/>
        <v>20</v>
      </c>
      <c r="F53" s="6">
        <f t="shared" si="55"/>
        <v>0</v>
      </c>
      <c r="G53" s="6">
        <f t="shared" si="56"/>
        <v>0</v>
      </c>
      <c r="H53" s="8">
        <f t="shared" ref="H53:H58" si="60">SUM(D53:G53)</f>
        <v>210</v>
      </c>
      <c r="I53" s="2" t="s">
        <v>41</v>
      </c>
      <c r="J53" s="6">
        <v>190</v>
      </c>
      <c r="K53" s="6">
        <v>20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210</v>
      </c>
    </row>
    <row r="54" spans="1:25">
      <c r="A54" s="6">
        <f>IF(H54=H53,A53,A50+4)</f>
        <v>5</v>
      </c>
      <c r="B54" s="6" t="str">
        <f t="shared" si="58"/>
        <v>Martin Sanchez</v>
      </c>
      <c r="C54" s="6">
        <f t="shared" si="59"/>
        <v>2</v>
      </c>
      <c r="D54" s="6">
        <f t="shared" si="53"/>
        <v>105</v>
      </c>
      <c r="E54" s="6">
        <f t="shared" si="54"/>
        <v>100</v>
      </c>
      <c r="F54" s="6">
        <f t="shared" si="55"/>
        <v>0</v>
      </c>
      <c r="G54" s="6">
        <f t="shared" si="56"/>
        <v>0</v>
      </c>
      <c r="H54" s="8">
        <f t="shared" si="60"/>
        <v>205</v>
      </c>
      <c r="I54" s="2" t="s">
        <v>48</v>
      </c>
      <c r="J54" s="6">
        <v>100</v>
      </c>
      <c r="K54" s="6">
        <v>105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205</v>
      </c>
    </row>
    <row r="55" spans="1:25">
      <c r="A55" s="6">
        <f>IF(H55=H54,A54,A50+5)</f>
        <v>6</v>
      </c>
      <c r="B55" s="6" t="str">
        <f t="shared" si="58"/>
        <v>Stuart Mitchell</v>
      </c>
      <c r="C55" s="6">
        <f t="shared" si="59"/>
        <v>2</v>
      </c>
      <c r="D55" s="6">
        <f t="shared" si="53"/>
        <v>110</v>
      </c>
      <c r="E55" s="6">
        <f t="shared" si="54"/>
        <v>60</v>
      </c>
      <c r="F55" s="6">
        <f t="shared" si="55"/>
        <v>0</v>
      </c>
      <c r="G55" s="6">
        <f t="shared" si="56"/>
        <v>0</v>
      </c>
      <c r="H55" s="8">
        <f t="shared" si="60"/>
        <v>170</v>
      </c>
      <c r="I55" s="2" t="s">
        <v>45</v>
      </c>
      <c r="J55" s="6">
        <v>110</v>
      </c>
      <c r="K55" s="6">
        <v>60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v>170</v>
      </c>
    </row>
    <row r="56" spans="1:25">
      <c r="A56" s="6">
        <f>IF(H56=H55,A55,A50+6)</f>
        <v>7</v>
      </c>
      <c r="B56" s="6" t="str">
        <f t="shared" si="58"/>
        <v>Alan Nicoll</v>
      </c>
      <c r="C56" s="6">
        <f t="shared" si="59"/>
        <v>1</v>
      </c>
      <c r="D56" s="6">
        <f t="shared" si="53"/>
        <v>165</v>
      </c>
      <c r="E56" s="6">
        <f t="shared" si="54"/>
        <v>0</v>
      </c>
      <c r="F56" s="6">
        <f t="shared" si="55"/>
        <v>0</v>
      </c>
      <c r="G56" s="6">
        <f t="shared" si="56"/>
        <v>0</v>
      </c>
      <c r="H56" s="8">
        <f t="shared" si="60"/>
        <v>165</v>
      </c>
      <c r="I56" s="2" t="s">
        <v>46</v>
      </c>
      <c r="J56" s="6">
        <v>165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165</v>
      </c>
    </row>
    <row r="57" spans="1:25">
      <c r="A57" s="6">
        <f>IF(H57=H56,A56,A50+7)</f>
        <v>8</v>
      </c>
      <c r="B57" s="6" t="str">
        <f t="shared" si="58"/>
        <v>Russell Hunter</v>
      </c>
      <c r="C57" s="6">
        <f t="shared" si="59"/>
        <v>1</v>
      </c>
      <c r="D57" s="6">
        <f t="shared" si="53"/>
        <v>155</v>
      </c>
      <c r="E57" s="6">
        <f t="shared" si="54"/>
        <v>0</v>
      </c>
      <c r="F57" s="6">
        <f t="shared" si="55"/>
        <v>0</v>
      </c>
      <c r="G57" s="6">
        <f t="shared" si="56"/>
        <v>0</v>
      </c>
      <c r="H57" s="8">
        <f t="shared" si="60"/>
        <v>155</v>
      </c>
      <c r="I57" s="2" t="s">
        <v>130</v>
      </c>
      <c r="J57" s="6"/>
      <c r="K57" s="6">
        <v>155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v>155</v>
      </c>
    </row>
    <row r="58" spans="1:25">
      <c r="A58" s="6">
        <f>IF(H58=H57,A57,A50+8)</f>
        <v>9</v>
      </c>
      <c r="B58" s="6" t="str">
        <f t="shared" si="58"/>
        <v>Danel Russell</v>
      </c>
      <c r="C58" s="6">
        <f t="shared" si="59"/>
        <v>1</v>
      </c>
      <c r="D58" s="6">
        <f t="shared" si="53"/>
        <v>80</v>
      </c>
      <c r="E58" s="6">
        <f t="shared" si="54"/>
        <v>0</v>
      </c>
      <c r="F58" s="6">
        <f t="shared" si="55"/>
        <v>0</v>
      </c>
      <c r="G58" s="6">
        <f t="shared" si="56"/>
        <v>0</v>
      </c>
      <c r="H58" s="8">
        <f t="shared" si="60"/>
        <v>80</v>
      </c>
      <c r="I58" s="2" t="s">
        <v>112</v>
      </c>
      <c r="J58" s="6">
        <v>80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v>80</v>
      </c>
    </row>
    <row r="59" spans="1:25">
      <c r="A59" s="6">
        <f t="shared" ref="A59:A62" si="61">IF(H59=H58,A58,A51+8)</f>
        <v>10</v>
      </c>
      <c r="B59" s="6" t="str">
        <f t="shared" ref="B59:B62" si="62">I59</f>
        <v>Steve Shinnie</v>
      </c>
      <c r="C59" s="6">
        <f t="shared" ref="C59:C62" si="63">COUNT(J59:X59)</f>
        <v>1</v>
      </c>
      <c r="D59" s="6">
        <f t="shared" ref="D59:D62" si="64">IF(C59&gt;0,LARGE(J59:X59,1),0)</f>
        <v>55</v>
      </c>
      <c r="E59" s="6">
        <f t="shared" ref="E59:E62" si="65">IF(C59&gt;1,LARGE(J59:X59,2),0)</f>
        <v>0</v>
      </c>
      <c r="F59" s="6">
        <f t="shared" ref="F59:F62" si="66">IF(C59&gt;2,LARGE(J59:X59,3),0)</f>
        <v>0</v>
      </c>
      <c r="G59" s="6">
        <f t="shared" ref="G59:G62" si="67">IF(C59&gt;3,LARGE(J59:X59,4),0)</f>
        <v>0</v>
      </c>
      <c r="H59" s="8">
        <f t="shared" ref="H59:H62" si="68">SUM(D59:G59)</f>
        <v>55</v>
      </c>
      <c r="I59" s="2" t="s">
        <v>129</v>
      </c>
      <c r="J59" s="6"/>
      <c r="K59" s="6">
        <v>55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v>55</v>
      </c>
    </row>
    <row r="60" spans="1:25">
      <c r="A60" s="6">
        <f t="shared" si="61"/>
        <v>11</v>
      </c>
      <c r="B60" s="6" t="str">
        <f t="shared" si="62"/>
        <v>Archie Magillivray</v>
      </c>
      <c r="C60" s="6">
        <f t="shared" si="63"/>
        <v>1</v>
      </c>
      <c r="D60" s="6">
        <f t="shared" si="64"/>
        <v>50</v>
      </c>
      <c r="E60" s="6">
        <f t="shared" si="65"/>
        <v>0</v>
      </c>
      <c r="F60" s="6">
        <f t="shared" si="66"/>
        <v>0</v>
      </c>
      <c r="G60" s="6">
        <f t="shared" si="67"/>
        <v>0</v>
      </c>
      <c r="H60" s="8">
        <f t="shared" si="68"/>
        <v>50</v>
      </c>
      <c r="I60" s="2" t="s">
        <v>131</v>
      </c>
      <c r="J60" s="6"/>
      <c r="K60" s="6">
        <v>50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v>50</v>
      </c>
    </row>
    <row r="61" spans="1:25">
      <c r="A61" s="6">
        <f t="shared" si="61"/>
        <v>12</v>
      </c>
      <c r="B61" s="6" t="str">
        <f t="shared" si="62"/>
        <v>James McDougall</v>
      </c>
      <c r="C61" s="6">
        <f t="shared" si="63"/>
        <v>1</v>
      </c>
      <c r="D61" s="6">
        <f t="shared" si="64"/>
        <v>35</v>
      </c>
      <c r="E61" s="6">
        <f t="shared" si="65"/>
        <v>0</v>
      </c>
      <c r="F61" s="6">
        <f t="shared" si="66"/>
        <v>0</v>
      </c>
      <c r="G61" s="6">
        <f t="shared" si="67"/>
        <v>0</v>
      </c>
      <c r="H61" s="8">
        <f t="shared" si="68"/>
        <v>35</v>
      </c>
      <c r="I61" s="2" t="s">
        <v>47</v>
      </c>
      <c r="J61" s="6">
        <v>35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v>35</v>
      </c>
    </row>
    <row r="62" spans="1:25" hidden="1">
      <c r="A62" s="6">
        <f t="shared" si="61"/>
        <v>13</v>
      </c>
      <c r="B62" s="6" t="str">
        <f t="shared" si="62"/>
        <v>(blank)</v>
      </c>
      <c r="C62" s="6">
        <f t="shared" si="63"/>
        <v>0</v>
      </c>
      <c r="D62" s="6">
        <f t="shared" si="64"/>
        <v>0</v>
      </c>
      <c r="E62" s="6">
        <f t="shared" si="65"/>
        <v>0</v>
      </c>
      <c r="F62" s="6">
        <f t="shared" si="66"/>
        <v>0</v>
      </c>
      <c r="G62" s="6">
        <f t="shared" si="67"/>
        <v>0</v>
      </c>
      <c r="H62" s="8">
        <f t="shared" si="68"/>
        <v>0</v>
      </c>
      <c r="I62" s="10" t="s">
        <v>102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idden="1"/>
    <row r="65" spans="1:25">
      <c r="A65" s="4" t="s">
        <v>16</v>
      </c>
      <c r="B65" s="4"/>
      <c r="I65" s="1" t="s">
        <v>16</v>
      </c>
      <c r="J65" s="21">
        <v>55</v>
      </c>
    </row>
    <row r="67" spans="1:25" hidden="1">
      <c r="B67" s="3"/>
      <c r="C67" s="3"/>
      <c r="D67" s="3"/>
      <c r="E67" s="3"/>
      <c r="F67" s="3"/>
      <c r="G67" s="3"/>
      <c r="H67" s="3"/>
      <c r="I67" s="1" t="s">
        <v>19</v>
      </c>
      <c r="J67" s="1" t="s">
        <v>21</v>
      </c>
    </row>
    <row r="68" spans="1:25">
      <c r="A68" s="4" t="s">
        <v>105</v>
      </c>
      <c r="B68" s="4" t="s">
        <v>30</v>
      </c>
      <c r="C68" s="4" t="s">
        <v>20</v>
      </c>
      <c r="D68" s="4" t="s">
        <v>26</v>
      </c>
      <c r="E68" s="4" t="s">
        <v>27</v>
      </c>
      <c r="F68" s="4" t="s">
        <v>28</v>
      </c>
      <c r="G68" s="4" t="s">
        <v>29</v>
      </c>
      <c r="H68" s="4" t="s">
        <v>14</v>
      </c>
      <c r="I68" s="1" t="s">
        <v>17</v>
      </c>
      <c r="J68" t="s">
        <v>33</v>
      </c>
      <c r="K68" t="s">
        <v>22</v>
      </c>
      <c r="L68" t="s">
        <v>23</v>
      </c>
      <c r="M68" t="s">
        <v>24</v>
      </c>
      <c r="N68" t="s">
        <v>55</v>
      </c>
      <c r="O68" t="s">
        <v>56</v>
      </c>
      <c r="P68" t="s">
        <v>57</v>
      </c>
      <c r="Q68" t="s">
        <v>58</v>
      </c>
      <c r="R68" t="s">
        <v>59</v>
      </c>
      <c r="S68" t="s">
        <v>60</v>
      </c>
      <c r="T68" t="s">
        <v>61</v>
      </c>
      <c r="U68" t="s">
        <v>62</v>
      </c>
      <c r="V68" t="s">
        <v>63</v>
      </c>
      <c r="W68" t="s">
        <v>117</v>
      </c>
      <c r="X68" t="s">
        <v>142</v>
      </c>
      <c r="Y68" t="s">
        <v>18</v>
      </c>
    </row>
    <row r="69" spans="1:25">
      <c r="A69" s="6">
        <v>1</v>
      </c>
      <c r="B69" s="6" t="str">
        <f>I69</f>
        <v>Roddy Robinson</v>
      </c>
      <c r="C69" s="6">
        <f>COUNT(J69:X69)</f>
        <v>2</v>
      </c>
      <c r="D69" s="6">
        <f t="shared" ref="D69:D78" si="69">IF(C69&gt;0,LARGE(J69:X69,1),0)</f>
        <v>240</v>
      </c>
      <c r="E69" s="6">
        <f t="shared" ref="E69:E78" si="70">IF(C69&gt;1,LARGE(J69:X69,2),0)</f>
        <v>190</v>
      </c>
      <c r="F69" s="6">
        <f t="shared" ref="F69:F78" si="71">IF(C69&gt;2,LARGE(J69:X69,3),0)</f>
        <v>0</v>
      </c>
      <c r="G69" s="6">
        <f t="shared" ref="G69:G78" si="72">IF(C69&gt;3,LARGE(J69:X69,4),0)</f>
        <v>0</v>
      </c>
      <c r="H69" s="8">
        <f>SUM(D69:G69)</f>
        <v>430</v>
      </c>
      <c r="I69" s="2" t="s">
        <v>71</v>
      </c>
      <c r="J69" s="6">
        <v>240</v>
      </c>
      <c r="K69" s="6">
        <v>190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>
        <v>430</v>
      </c>
    </row>
    <row r="70" spans="1:25">
      <c r="A70" s="6">
        <f>IF(H70=H69,A69,A69+1)</f>
        <v>2</v>
      </c>
      <c r="B70" s="6" t="str">
        <f t="shared" ref="B70:B71" si="73">I70</f>
        <v>Alan Thomson</v>
      </c>
      <c r="C70" s="6">
        <f t="shared" ref="C70:C71" si="74">COUNT(J70:X70)</f>
        <v>2</v>
      </c>
      <c r="D70" s="6">
        <f t="shared" si="69"/>
        <v>310</v>
      </c>
      <c r="E70" s="6">
        <f t="shared" si="70"/>
        <v>112.5</v>
      </c>
      <c r="F70" s="6">
        <f t="shared" si="71"/>
        <v>0</v>
      </c>
      <c r="G70" s="6">
        <f t="shared" si="72"/>
        <v>0</v>
      </c>
      <c r="H70" s="8">
        <f t="shared" ref="H70:H71" si="75">SUM(D70:G70)</f>
        <v>422.5</v>
      </c>
      <c r="I70" s="2" t="s">
        <v>114</v>
      </c>
      <c r="J70" s="6"/>
      <c r="K70" s="6"/>
      <c r="L70" s="6"/>
      <c r="M70" s="6"/>
      <c r="N70" s="6"/>
      <c r="O70" s="6"/>
      <c r="P70" s="6">
        <v>112.5</v>
      </c>
      <c r="Q70" s="6">
        <v>310</v>
      </c>
      <c r="R70" s="6"/>
      <c r="S70" s="6"/>
      <c r="T70" s="6"/>
      <c r="U70" s="6"/>
      <c r="V70" s="6"/>
      <c r="W70" s="6"/>
      <c r="X70" s="6"/>
      <c r="Y70" s="6">
        <v>422.5</v>
      </c>
    </row>
    <row r="71" spans="1:25">
      <c r="A71" s="6">
        <f>IF(H71=H70,A70,A69+2)</f>
        <v>3</v>
      </c>
      <c r="B71" s="6" t="str">
        <f t="shared" si="73"/>
        <v>Ronnie Carter</v>
      </c>
      <c r="C71" s="6">
        <f t="shared" si="74"/>
        <v>1</v>
      </c>
      <c r="D71" s="6">
        <f t="shared" si="69"/>
        <v>360</v>
      </c>
      <c r="E71" s="6">
        <f t="shared" si="70"/>
        <v>0</v>
      </c>
      <c r="F71" s="6">
        <f t="shared" si="71"/>
        <v>0</v>
      </c>
      <c r="G71" s="6">
        <f t="shared" si="72"/>
        <v>0</v>
      </c>
      <c r="H71" s="8">
        <f t="shared" si="75"/>
        <v>360</v>
      </c>
      <c r="I71" s="2" t="s">
        <v>132</v>
      </c>
      <c r="J71" s="6"/>
      <c r="K71" s="6">
        <v>360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>
        <v>360</v>
      </c>
    </row>
    <row r="72" spans="1:25">
      <c r="A72" s="6">
        <f>IF(H72=H71,A71,A69+3)</f>
        <v>4</v>
      </c>
      <c r="B72" s="6" t="str">
        <f t="shared" ref="B72:B77" si="76">I72</f>
        <v>Chris Holt</v>
      </c>
      <c r="C72" s="6">
        <f t="shared" ref="C72:C77" si="77">COUNT(J72:X72)</f>
        <v>1</v>
      </c>
      <c r="D72" s="6">
        <f t="shared" si="69"/>
        <v>330</v>
      </c>
      <c r="E72" s="6">
        <f t="shared" si="70"/>
        <v>0</v>
      </c>
      <c r="F72" s="6">
        <f t="shared" si="71"/>
        <v>0</v>
      </c>
      <c r="G72" s="6">
        <f t="shared" si="72"/>
        <v>0</v>
      </c>
      <c r="H72" s="8">
        <f t="shared" ref="H72:H77" si="78">SUM(D72:G72)</f>
        <v>330</v>
      </c>
      <c r="I72" s="2" t="s">
        <v>134</v>
      </c>
      <c r="J72" s="6"/>
      <c r="K72" s="6">
        <v>330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330</v>
      </c>
    </row>
    <row r="73" spans="1:25">
      <c r="A73" s="6">
        <f>IF(H73=H72,A72,A69+4)</f>
        <v>5</v>
      </c>
      <c r="B73" s="6" t="str">
        <f t="shared" si="76"/>
        <v>Robin Ridley</v>
      </c>
      <c r="C73" s="6">
        <f t="shared" si="77"/>
        <v>1</v>
      </c>
      <c r="D73" s="6">
        <f t="shared" si="69"/>
        <v>300</v>
      </c>
      <c r="E73" s="6">
        <f t="shared" si="70"/>
        <v>0</v>
      </c>
      <c r="F73" s="6">
        <f t="shared" si="71"/>
        <v>0</v>
      </c>
      <c r="G73" s="6">
        <f t="shared" si="72"/>
        <v>0</v>
      </c>
      <c r="H73" s="8">
        <f t="shared" si="78"/>
        <v>300</v>
      </c>
      <c r="I73" s="2" t="s">
        <v>64</v>
      </c>
      <c r="J73" s="6">
        <v>300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>
        <v>300</v>
      </c>
    </row>
    <row r="74" spans="1:25">
      <c r="A74" s="6">
        <f>IF(H74=H73,A73,A69+5)</f>
        <v>6</v>
      </c>
      <c r="B74" s="6" t="str">
        <f t="shared" si="76"/>
        <v>Neil Rayner</v>
      </c>
      <c r="C74" s="6">
        <f t="shared" si="77"/>
        <v>2</v>
      </c>
      <c r="D74" s="6">
        <f t="shared" si="69"/>
        <v>190</v>
      </c>
      <c r="E74" s="6">
        <f t="shared" si="70"/>
        <v>105</v>
      </c>
      <c r="F74" s="6">
        <f t="shared" si="71"/>
        <v>0</v>
      </c>
      <c r="G74" s="6">
        <f t="shared" si="72"/>
        <v>0</v>
      </c>
      <c r="H74" s="8">
        <f t="shared" si="78"/>
        <v>295</v>
      </c>
      <c r="I74" s="2" t="s">
        <v>67</v>
      </c>
      <c r="J74" s="6">
        <v>105</v>
      </c>
      <c r="K74" s="6">
        <v>190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>
        <v>295</v>
      </c>
    </row>
    <row r="75" spans="1:25">
      <c r="A75" s="6">
        <f>IF(H75=H74,A74,A69+6)</f>
        <v>7</v>
      </c>
      <c r="B75" s="6" t="str">
        <f t="shared" si="76"/>
        <v>Norman Paterson</v>
      </c>
      <c r="C75" s="6">
        <f t="shared" si="77"/>
        <v>2</v>
      </c>
      <c r="D75" s="6">
        <f t="shared" si="69"/>
        <v>125</v>
      </c>
      <c r="E75" s="6">
        <f t="shared" si="70"/>
        <v>105</v>
      </c>
      <c r="F75" s="6">
        <f t="shared" si="71"/>
        <v>0</v>
      </c>
      <c r="G75" s="6">
        <f t="shared" si="72"/>
        <v>0</v>
      </c>
      <c r="H75" s="8">
        <f t="shared" si="78"/>
        <v>230</v>
      </c>
      <c r="I75" s="2" t="s">
        <v>69</v>
      </c>
      <c r="J75" s="6">
        <v>105</v>
      </c>
      <c r="K75" s="6">
        <v>125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v>230</v>
      </c>
    </row>
    <row r="76" spans="1:25">
      <c r="A76" s="6">
        <f>IF(H76=H75,A75,A69+7)</f>
        <v>8</v>
      </c>
      <c r="B76" s="6" t="str">
        <f t="shared" si="76"/>
        <v>Gordon Kerr</v>
      </c>
      <c r="C76" s="6">
        <f t="shared" si="77"/>
        <v>1</v>
      </c>
      <c r="D76" s="6">
        <f t="shared" si="69"/>
        <v>135</v>
      </c>
      <c r="E76" s="6">
        <f t="shared" si="70"/>
        <v>0</v>
      </c>
      <c r="F76" s="6">
        <f t="shared" si="71"/>
        <v>0</v>
      </c>
      <c r="G76" s="6">
        <f t="shared" si="72"/>
        <v>0</v>
      </c>
      <c r="H76" s="8">
        <f t="shared" si="78"/>
        <v>135</v>
      </c>
      <c r="I76" s="2" t="s">
        <v>116</v>
      </c>
      <c r="J76" s="6"/>
      <c r="K76" s="6"/>
      <c r="L76" s="6"/>
      <c r="M76" s="6"/>
      <c r="N76" s="6"/>
      <c r="O76" s="6"/>
      <c r="P76" s="6"/>
      <c r="Q76" s="6">
        <v>135</v>
      </c>
      <c r="R76" s="6"/>
      <c r="S76" s="6"/>
      <c r="T76" s="6"/>
      <c r="U76" s="6"/>
      <c r="V76" s="6"/>
      <c r="W76" s="6"/>
      <c r="X76" s="6"/>
      <c r="Y76" s="6">
        <v>135</v>
      </c>
    </row>
    <row r="77" spans="1:25">
      <c r="A77" s="6">
        <f>IF(H77=H76,A76,A69+8)</f>
        <v>9</v>
      </c>
      <c r="B77" s="6" t="str">
        <f t="shared" si="76"/>
        <v>John Rae</v>
      </c>
      <c r="C77" s="6">
        <f t="shared" si="77"/>
        <v>1</v>
      </c>
      <c r="D77" s="6">
        <f t="shared" si="69"/>
        <v>130</v>
      </c>
      <c r="E77" s="6">
        <f t="shared" si="70"/>
        <v>0</v>
      </c>
      <c r="F77" s="6">
        <f t="shared" si="71"/>
        <v>0</v>
      </c>
      <c r="G77" s="6">
        <f t="shared" si="72"/>
        <v>0</v>
      </c>
      <c r="H77" s="8">
        <f t="shared" si="78"/>
        <v>130</v>
      </c>
      <c r="I77" s="2" t="s">
        <v>68</v>
      </c>
      <c r="J77" s="6">
        <v>130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>
        <v>130</v>
      </c>
    </row>
    <row r="78" spans="1:25">
      <c r="A78" s="6">
        <f>IF(H78=H77,A77,A70+8)</f>
        <v>10</v>
      </c>
      <c r="B78" s="6" t="str">
        <f t="shared" ref="B78" si="79">I78</f>
        <v>Lance Marshall</v>
      </c>
      <c r="C78" s="6">
        <f t="shared" ref="C78" si="80">COUNT(J78:X78)</f>
        <v>2</v>
      </c>
      <c r="D78" s="6">
        <f t="shared" si="69"/>
        <v>70</v>
      </c>
      <c r="E78" s="6">
        <f t="shared" si="70"/>
        <v>30</v>
      </c>
      <c r="F78" s="6">
        <f t="shared" si="71"/>
        <v>0</v>
      </c>
      <c r="G78" s="6">
        <f t="shared" si="72"/>
        <v>0</v>
      </c>
      <c r="H78" s="8">
        <f t="shared" ref="H78" si="81">SUM(D78:G78)</f>
        <v>100</v>
      </c>
      <c r="I78" s="2" t="s">
        <v>70</v>
      </c>
      <c r="J78" s="6">
        <v>70</v>
      </c>
      <c r="K78" s="6">
        <v>30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>
        <v>100</v>
      </c>
    </row>
    <row r="79" spans="1:25">
      <c r="A79" s="6">
        <f t="shared" ref="A79:A86" si="82">IF(H79=H78,A78,A71+8)</f>
        <v>11</v>
      </c>
      <c r="B79" s="6" t="str">
        <f t="shared" ref="B79:B86" si="83">I79</f>
        <v>Richard Easton</v>
      </c>
      <c r="C79" s="6">
        <f t="shared" ref="C79:C86" si="84">COUNT(J79:X79)</f>
        <v>1</v>
      </c>
      <c r="D79" s="6">
        <f t="shared" ref="D79:D86" si="85">IF(C79&gt;0,LARGE(J79:X79,1),0)</f>
        <v>90</v>
      </c>
      <c r="E79" s="6">
        <f t="shared" ref="E79:E86" si="86">IF(C79&gt;1,LARGE(J79:X79,2),0)</f>
        <v>0</v>
      </c>
      <c r="F79" s="6">
        <f t="shared" ref="F79:F86" si="87">IF(C79&gt;2,LARGE(J79:X79,3),0)</f>
        <v>0</v>
      </c>
      <c r="G79" s="6">
        <f t="shared" ref="G79:G86" si="88">IF(C79&gt;3,LARGE(J79:X79,4),0)</f>
        <v>0</v>
      </c>
      <c r="H79" s="8">
        <f t="shared" ref="H79:H86" si="89">SUM(D79:G79)</f>
        <v>90</v>
      </c>
      <c r="I79" s="2" t="s">
        <v>135</v>
      </c>
      <c r="J79" s="6"/>
      <c r="K79" s="6">
        <v>90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90</v>
      </c>
    </row>
    <row r="80" spans="1:25">
      <c r="A80" s="6">
        <f t="shared" si="82"/>
        <v>12</v>
      </c>
      <c r="B80" s="6" t="str">
        <f t="shared" si="83"/>
        <v>Les Symmons</v>
      </c>
      <c r="C80" s="6">
        <f t="shared" si="84"/>
        <v>1</v>
      </c>
      <c r="D80" s="6">
        <f t="shared" si="85"/>
        <v>80</v>
      </c>
      <c r="E80" s="6">
        <f t="shared" si="86"/>
        <v>0</v>
      </c>
      <c r="F80" s="6">
        <f t="shared" si="87"/>
        <v>0</v>
      </c>
      <c r="G80" s="6">
        <f t="shared" si="88"/>
        <v>0</v>
      </c>
      <c r="H80" s="8">
        <f t="shared" si="89"/>
        <v>80</v>
      </c>
      <c r="I80" s="2" t="s">
        <v>137</v>
      </c>
      <c r="J80" s="6"/>
      <c r="K80" s="6">
        <v>80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80</v>
      </c>
    </row>
    <row r="81" spans="1:25">
      <c r="A81" s="6">
        <f t="shared" si="82"/>
        <v>12</v>
      </c>
      <c r="B81" s="6" t="str">
        <f t="shared" si="83"/>
        <v>Leslie Wilson</v>
      </c>
      <c r="C81" s="6">
        <f t="shared" si="84"/>
        <v>1</v>
      </c>
      <c r="D81" s="6">
        <f t="shared" si="85"/>
        <v>80</v>
      </c>
      <c r="E81" s="6">
        <f t="shared" si="86"/>
        <v>0</v>
      </c>
      <c r="F81" s="6">
        <f t="shared" si="87"/>
        <v>0</v>
      </c>
      <c r="G81" s="6">
        <f t="shared" si="88"/>
        <v>0</v>
      </c>
      <c r="H81" s="8">
        <f t="shared" si="89"/>
        <v>80</v>
      </c>
      <c r="I81" s="2" t="s">
        <v>133</v>
      </c>
      <c r="J81" s="6"/>
      <c r="K81" s="6">
        <v>80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80</v>
      </c>
    </row>
    <row r="82" spans="1:25">
      <c r="A82" s="6">
        <f t="shared" si="82"/>
        <v>14</v>
      </c>
      <c r="B82" s="6" t="str">
        <f t="shared" si="83"/>
        <v>Vincent Paliczka</v>
      </c>
      <c r="C82" s="6">
        <f t="shared" si="84"/>
        <v>1</v>
      </c>
      <c r="D82" s="6">
        <f t="shared" si="85"/>
        <v>67.5</v>
      </c>
      <c r="E82" s="6">
        <f t="shared" si="86"/>
        <v>0</v>
      </c>
      <c r="F82" s="6">
        <f t="shared" si="87"/>
        <v>0</v>
      </c>
      <c r="G82" s="6">
        <f t="shared" si="88"/>
        <v>0</v>
      </c>
      <c r="H82" s="8">
        <f t="shared" si="89"/>
        <v>67.5</v>
      </c>
      <c r="I82" s="2" t="s">
        <v>113</v>
      </c>
      <c r="J82" s="6"/>
      <c r="K82" s="6"/>
      <c r="L82" s="6"/>
      <c r="M82" s="6"/>
      <c r="N82" s="6"/>
      <c r="O82" s="6"/>
      <c r="P82" s="6">
        <v>67.5</v>
      </c>
      <c r="Q82" s="6"/>
      <c r="R82" s="6"/>
      <c r="S82" s="6"/>
      <c r="T82" s="6"/>
      <c r="U82" s="6"/>
      <c r="V82" s="6"/>
      <c r="W82" s="6"/>
      <c r="X82" s="6"/>
      <c r="Y82" s="6">
        <v>67.5</v>
      </c>
    </row>
    <row r="83" spans="1:25">
      <c r="A83" s="6">
        <f t="shared" si="82"/>
        <v>15</v>
      </c>
      <c r="B83" s="6" t="str">
        <f t="shared" si="83"/>
        <v>Norry McGlinchey</v>
      </c>
      <c r="C83" s="6">
        <f t="shared" si="84"/>
        <v>1</v>
      </c>
      <c r="D83" s="6">
        <f t="shared" si="85"/>
        <v>35</v>
      </c>
      <c r="E83" s="6">
        <f t="shared" si="86"/>
        <v>0</v>
      </c>
      <c r="F83" s="6">
        <f t="shared" si="87"/>
        <v>0</v>
      </c>
      <c r="G83" s="6">
        <f t="shared" si="88"/>
        <v>0</v>
      </c>
      <c r="H83" s="8">
        <f t="shared" si="89"/>
        <v>35</v>
      </c>
      <c r="I83" s="2" t="s">
        <v>65</v>
      </c>
      <c r="J83" s="6">
        <v>35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v>35</v>
      </c>
    </row>
    <row r="84" spans="1:25">
      <c r="A84" s="6">
        <f t="shared" si="82"/>
        <v>16</v>
      </c>
      <c r="B84" s="6" t="str">
        <f t="shared" si="83"/>
        <v>Eric Duguid</v>
      </c>
      <c r="C84" s="6">
        <f t="shared" si="84"/>
        <v>1</v>
      </c>
      <c r="D84" s="6">
        <f t="shared" si="85"/>
        <v>30</v>
      </c>
      <c r="E84" s="6">
        <f t="shared" si="86"/>
        <v>0</v>
      </c>
      <c r="F84" s="6">
        <f t="shared" si="87"/>
        <v>0</v>
      </c>
      <c r="G84" s="6">
        <f t="shared" si="88"/>
        <v>0</v>
      </c>
      <c r="H84" s="8">
        <f t="shared" si="89"/>
        <v>30</v>
      </c>
      <c r="I84" s="2" t="s">
        <v>136</v>
      </c>
      <c r="J84" s="6"/>
      <c r="K84" s="6">
        <v>30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30</v>
      </c>
    </row>
    <row r="85" spans="1:25">
      <c r="A85" s="6">
        <f t="shared" si="82"/>
        <v>17</v>
      </c>
      <c r="B85" s="6" t="str">
        <f t="shared" si="83"/>
        <v>Rolf Hansen</v>
      </c>
      <c r="C85" s="6">
        <f t="shared" si="84"/>
        <v>1</v>
      </c>
      <c r="D85" s="6">
        <f t="shared" si="85"/>
        <v>20</v>
      </c>
      <c r="E85" s="6">
        <f t="shared" si="86"/>
        <v>0</v>
      </c>
      <c r="F85" s="6">
        <f t="shared" si="87"/>
        <v>0</v>
      </c>
      <c r="G85" s="6">
        <f t="shared" si="88"/>
        <v>0</v>
      </c>
      <c r="H85" s="8">
        <f t="shared" si="89"/>
        <v>20</v>
      </c>
      <c r="I85" s="2" t="s">
        <v>66</v>
      </c>
      <c r="J85" s="6">
        <v>20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20</v>
      </c>
    </row>
    <row r="86" spans="1:25" hidden="1">
      <c r="A86" s="6">
        <f t="shared" si="82"/>
        <v>18</v>
      </c>
      <c r="B86" s="6" t="str">
        <f t="shared" si="83"/>
        <v>(blank)</v>
      </c>
      <c r="C86" s="6">
        <f t="shared" si="84"/>
        <v>0</v>
      </c>
      <c r="D86" s="6">
        <f t="shared" si="85"/>
        <v>0</v>
      </c>
      <c r="E86" s="6">
        <f t="shared" si="86"/>
        <v>0</v>
      </c>
      <c r="F86" s="6">
        <f t="shared" si="87"/>
        <v>0</v>
      </c>
      <c r="G86" s="6">
        <f t="shared" si="88"/>
        <v>0</v>
      </c>
      <c r="H86" s="8">
        <f t="shared" si="89"/>
        <v>0</v>
      </c>
      <c r="I86" s="10" t="s">
        <v>102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idden="1">
      <c r="I87" s="2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>
      <c r="I88" s="2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>
      <c r="A89" s="4" t="s">
        <v>16</v>
      </c>
      <c r="B89" s="4"/>
      <c r="I89" s="1" t="s">
        <v>16</v>
      </c>
      <c r="J89" s="21">
        <v>60</v>
      </c>
    </row>
    <row r="91" spans="1:25" hidden="1">
      <c r="B91" s="3"/>
      <c r="C91" s="3"/>
      <c r="D91" s="3"/>
      <c r="E91" s="3"/>
      <c r="F91" s="3"/>
      <c r="G91" s="3"/>
      <c r="H91" s="3"/>
      <c r="I91" s="1" t="s">
        <v>19</v>
      </c>
      <c r="J91" s="1" t="s">
        <v>21</v>
      </c>
    </row>
    <row r="92" spans="1:25">
      <c r="A92" s="4" t="s">
        <v>105</v>
      </c>
      <c r="B92" s="4" t="s">
        <v>30</v>
      </c>
      <c r="C92" s="4" t="s">
        <v>20</v>
      </c>
      <c r="D92" s="4" t="s">
        <v>26</v>
      </c>
      <c r="E92" s="4" t="s">
        <v>27</v>
      </c>
      <c r="F92" s="4" t="s">
        <v>28</v>
      </c>
      <c r="G92" s="4" t="s">
        <v>29</v>
      </c>
      <c r="H92" s="4" t="s">
        <v>14</v>
      </c>
      <c r="I92" s="1" t="s">
        <v>17</v>
      </c>
      <c r="J92" t="s">
        <v>33</v>
      </c>
      <c r="K92" t="s">
        <v>22</v>
      </c>
      <c r="L92" t="s">
        <v>23</v>
      </c>
      <c r="M92" t="s">
        <v>24</v>
      </c>
      <c r="N92" t="s">
        <v>55</v>
      </c>
      <c r="O92" t="s">
        <v>56</v>
      </c>
      <c r="P92" t="s">
        <v>57</v>
      </c>
      <c r="Q92" t="s">
        <v>58</v>
      </c>
      <c r="R92" t="s">
        <v>59</v>
      </c>
      <c r="S92" t="s">
        <v>60</v>
      </c>
      <c r="T92" t="s">
        <v>61</v>
      </c>
      <c r="U92" t="s">
        <v>62</v>
      </c>
      <c r="V92" t="s">
        <v>63</v>
      </c>
      <c r="W92" t="s">
        <v>117</v>
      </c>
      <c r="X92" t="s">
        <v>142</v>
      </c>
      <c r="Y92" t="s">
        <v>18</v>
      </c>
    </row>
    <row r="93" spans="1:25">
      <c r="A93" s="6">
        <v>1</v>
      </c>
      <c r="B93" s="6" t="str">
        <f>I93</f>
        <v>Robin Ridley</v>
      </c>
      <c r="C93" s="6">
        <f>COUNT(J93:X93)</f>
        <v>2</v>
      </c>
      <c r="D93" s="6">
        <f t="shared" ref="D93:D106" si="90">IF(C93&gt;0,LARGE(J93:X93,1),0)</f>
        <v>540</v>
      </c>
      <c r="E93" s="6">
        <f t="shared" ref="E93:E106" si="91">IF(C93&gt;1,LARGE(J93:X93,2),0)</f>
        <v>360</v>
      </c>
      <c r="F93" s="6">
        <f t="shared" ref="F93:F106" si="92">IF(C93&gt;2,LARGE(J93:X93,3),0)</f>
        <v>0</v>
      </c>
      <c r="G93" s="6">
        <f t="shared" ref="G93:G106" si="93">IF(C93&gt;3,LARGE(J93:X93,4),0)</f>
        <v>0</v>
      </c>
      <c r="H93" s="8">
        <f>SUM(D93:G93)</f>
        <v>900</v>
      </c>
      <c r="I93" s="2" t="s">
        <v>64</v>
      </c>
      <c r="J93" s="6">
        <v>360</v>
      </c>
      <c r="K93" s="6"/>
      <c r="L93" s="6"/>
      <c r="M93" s="6"/>
      <c r="N93" s="6"/>
      <c r="O93" s="6"/>
      <c r="P93" s="6">
        <v>540</v>
      </c>
      <c r="Q93" s="6"/>
      <c r="R93" s="6"/>
      <c r="S93" s="6"/>
      <c r="T93" s="6"/>
      <c r="U93" s="6"/>
      <c r="V93" s="6"/>
      <c r="W93" s="6"/>
      <c r="X93" s="6"/>
      <c r="Y93" s="6">
        <v>900</v>
      </c>
    </row>
    <row r="94" spans="1:25">
      <c r="A94" s="6">
        <f>IF(H94=H93,A93,A93+1)</f>
        <v>2</v>
      </c>
      <c r="B94" s="6" t="str">
        <f t="shared" ref="B94:B95" si="94">I94</f>
        <v>John Charles</v>
      </c>
      <c r="C94" s="6">
        <f t="shared" ref="C94:C95" si="95">COUNT(J94:X94)</f>
        <v>3</v>
      </c>
      <c r="D94" s="6">
        <f t="shared" si="90"/>
        <v>300</v>
      </c>
      <c r="E94" s="6">
        <f t="shared" si="91"/>
        <v>165</v>
      </c>
      <c r="F94" s="6">
        <f t="shared" si="92"/>
        <v>100</v>
      </c>
      <c r="G94" s="6">
        <f t="shared" si="93"/>
        <v>0</v>
      </c>
      <c r="H94" s="8">
        <f t="shared" ref="H94:H95" si="96">SUM(D94:G94)</f>
        <v>565</v>
      </c>
      <c r="I94" s="2" t="s">
        <v>76</v>
      </c>
      <c r="J94" s="6">
        <v>165</v>
      </c>
      <c r="K94" s="6">
        <v>300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>
        <v>100</v>
      </c>
      <c r="Y94" s="6">
        <v>565</v>
      </c>
    </row>
    <row r="95" spans="1:25">
      <c r="A95" s="6">
        <f t="shared" ref="A95:A106" si="97">IF(H95=H94,A94,A94+1)</f>
        <v>3</v>
      </c>
      <c r="B95" s="6" t="str">
        <f t="shared" si="94"/>
        <v>Paul Harris</v>
      </c>
      <c r="C95" s="6">
        <f t="shared" si="95"/>
        <v>3</v>
      </c>
      <c r="D95" s="6">
        <f t="shared" si="90"/>
        <v>270</v>
      </c>
      <c r="E95" s="6">
        <f t="shared" si="91"/>
        <v>160</v>
      </c>
      <c r="F95" s="6">
        <f t="shared" si="92"/>
        <v>112.5</v>
      </c>
      <c r="G95" s="6">
        <f t="shared" si="93"/>
        <v>0</v>
      </c>
      <c r="H95" s="8">
        <f t="shared" si="96"/>
        <v>542.5</v>
      </c>
      <c r="I95" s="2" t="s">
        <v>115</v>
      </c>
      <c r="J95" s="6"/>
      <c r="K95" s="6"/>
      <c r="L95" s="6"/>
      <c r="M95" s="6"/>
      <c r="N95" s="6"/>
      <c r="O95" s="6"/>
      <c r="P95" s="6">
        <v>112.5</v>
      </c>
      <c r="Q95" s="6">
        <v>160</v>
      </c>
      <c r="R95" s="6"/>
      <c r="S95" s="6"/>
      <c r="T95" s="6"/>
      <c r="U95" s="6"/>
      <c r="V95" s="6"/>
      <c r="W95" s="6">
        <v>270</v>
      </c>
      <c r="X95" s="6"/>
      <c r="Y95" s="6">
        <v>542.5</v>
      </c>
    </row>
    <row r="96" spans="1:25">
      <c r="A96" s="6">
        <f t="shared" si="97"/>
        <v>4</v>
      </c>
      <c r="B96" s="6" t="str">
        <f t="shared" ref="B96:B106" si="98">I96</f>
        <v>John Rae</v>
      </c>
      <c r="C96" s="6">
        <f t="shared" ref="C96:C106" si="99">COUNT(J96:X96)</f>
        <v>2</v>
      </c>
      <c r="D96" s="6">
        <f t="shared" si="90"/>
        <v>270</v>
      </c>
      <c r="E96" s="6">
        <f t="shared" si="91"/>
        <v>215</v>
      </c>
      <c r="F96" s="6">
        <f t="shared" si="92"/>
        <v>0</v>
      </c>
      <c r="G96" s="6">
        <f t="shared" si="93"/>
        <v>0</v>
      </c>
      <c r="H96" s="8">
        <f t="shared" ref="H96:H106" si="100">SUM(D96:G96)</f>
        <v>485</v>
      </c>
      <c r="I96" s="2" t="s">
        <v>68</v>
      </c>
      <c r="J96" s="6">
        <v>270</v>
      </c>
      <c r="K96" s="6">
        <v>215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>
        <v>485</v>
      </c>
    </row>
    <row r="97" spans="1:25">
      <c r="A97" s="6">
        <f t="shared" si="97"/>
        <v>5</v>
      </c>
      <c r="B97" s="6" t="str">
        <f t="shared" si="98"/>
        <v>Ernie Cowell</v>
      </c>
      <c r="C97" s="6">
        <f t="shared" si="99"/>
        <v>2</v>
      </c>
      <c r="D97" s="6">
        <f t="shared" si="90"/>
        <v>360</v>
      </c>
      <c r="E97" s="6">
        <f t="shared" si="91"/>
        <v>120</v>
      </c>
      <c r="F97" s="6">
        <f t="shared" si="92"/>
        <v>0</v>
      </c>
      <c r="G97" s="6">
        <f t="shared" si="93"/>
        <v>0</v>
      </c>
      <c r="H97" s="8">
        <f t="shared" si="100"/>
        <v>480</v>
      </c>
      <c r="I97" s="2" t="s">
        <v>74</v>
      </c>
      <c r="J97" s="6">
        <v>120</v>
      </c>
      <c r="K97" s="6">
        <v>360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v>480</v>
      </c>
    </row>
    <row r="98" spans="1:25">
      <c r="A98" s="6">
        <f t="shared" si="97"/>
        <v>6</v>
      </c>
      <c r="B98" s="6" t="str">
        <f t="shared" si="98"/>
        <v>Keith Gristwood</v>
      </c>
      <c r="C98" s="6">
        <f t="shared" si="99"/>
        <v>2</v>
      </c>
      <c r="D98" s="6">
        <f t="shared" si="90"/>
        <v>190</v>
      </c>
      <c r="E98" s="6">
        <f t="shared" si="91"/>
        <v>190</v>
      </c>
      <c r="F98" s="6">
        <f t="shared" si="92"/>
        <v>0</v>
      </c>
      <c r="G98" s="6">
        <f t="shared" si="93"/>
        <v>0</v>
      </c>
      <c r="H98" s="8">
        <f t="shared" si="100"/>
        <v>380</v>
      </c>
      <c r="I98" s="2" t="s">
        <v>77</v>
      </c>
      <c r="J98" s="6">
        <v>190</v>
      </c>
      <c r="K98" s="6">
        <v>190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>
        <v>380</v>
      </c>
    </row>
    <row r="99" spans="1:25">
      <c r="A99" s="6">
        <f t="shared" si="97"/>
        <v>7</v>
      </c>
      <c r="B99" s="6" t="str">
        <f t="shared" si="98"/>
        <v>Eric Donohoe</v>
      </c>
      <c r="C99" s="6">
        <f t="shared" si="99"/>
        <v>2</v>
      </c>
      <c r="D99" s="6">
        <f t="shared" si="90"/>
        <v>105</v>
      </c>
      <c r="E99" s="6">
        <f t="shared" si="91"/>
        <v>100</v>
      </c>
      <c r="F99" s="6">
        <f t="shared" si="92"/>
        <v>0</v>
      </c>
      <c r="G99" s="6">
        <f t="shared" si="93"/>
        <v>0</v>
      </c>
      <c r="H99" s="8">
        <f t="shared" si="100"/>
        <v>205</v>
      </c>
      <c r="I99" s="2" t="s">
        <v>81</v>
      </c>
      <c r="J99" s="6">
        <v>100</v>
      </c>
      <c r="K99" s="6">
        <v>105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>
        <v>205</v>
      </c>
    </row>
    <row r="100" spans="1:25">
      <c r="A100" s="6">
        <f t="shared" si="97"/>
        <v>8</v>
      </c>
      <c r="B100" s="6" t="str">
        <f t="shared" si="98"/>
        <v>Philip Shore</v>
      </c>
      <c r="C100" s="6">
        <f t="shared" si="99"/>
        <v>2</v>
      </c>
      <c r="D100" s="6">
        <f t="shared" si="90"/>
        <v>95</v>
      </c>
      <c r="E100" s="6">
        <f t="shared" si="91"/>
        <v>80</v>
      </c>
      <c r="F100" s="6">
        <f t="shared" si="92"/>
        <v>0</v>
      </c>
      <c r="G100" s="6">
        <f t="shared" si="93"/>
        <v>0</v>
      </c>
      <c r="H100" s="8">
        <f t="shared" si="100"/>
        <v>175</v>
      </c>
      <c r="I100" s="2" t="s">
        <v>72</v>
      </c>
      <c r="J100" s="6">
        <v>95</v>
      </c>
      <c r="K100" s="6">
        <v>80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>
        <v>175</v>
      </c>
    </row>
    <row r="101" spans="1:25">
      <c r="A101" s="6">
        <f t="shared" si="97"/>
        <v>9</v>
      </c>
      <c r="B101" s="6" t="str">
        <f t="shared" si="98"/>
        <v>David Gillies</v>
      </c>
      <c r="C101" s="6">
        <f t="shared" si="99"/>
        <v>2</v>
      </c>
      <c r="D101" s="6">
        <f t="shared" si="90"/>
        <v>80</v>
      </c>
      <c r="E101" s="6">
        <f t="shared" si="91"/>
        <v>80</v>
      </c>
      <c r="F101" s="6">
        <f t="shared" si="92"/>
        <v>0</v>
      </c>
      <c r="G101" s="6">
        <f t="shared" si="93"/>
        <v>0</v>
      </c>
      <c r="H101" s="8">
        <f t="shared" si="100"/>
        <v>160</v>
      </c>
      <c r="I101" s="2" t="s">
        <v>80</v>
      </c>
      <c r="J101" s="6">
        <v>80</v>
      </c>
      <c r="K101" s="6">
        <v>80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>
        <v>160</v>
      </c>
    </row>
    <row r="102" spans="1:25">
      <c r="A102" s="6">
        <f t="shared" si="97"/>
        <v>9</v>
      </c>
      <c r="B102" s="6" t="str">
        <f t="shared" si="98"/>
        <v>Dick Bird</v>
      </c>
      <c r="C102" s="6">
        <f t="shared" si="99"/>
        <v>2</v>
      </c>
      <c r="D102" s="6">
        <f t="shared" si="90"/>
        <v>80</v>
      </c>
      <c r="E102" s="6">
        <f t="shared" si="91"/>
        <v>80</v>
      </c>
      <c r="F102" s="6">
        <f t="shared" si="92"/>
        <v>0</v>
      </c>
      <c r="G102" s="6">
        <f t="shared" si="93"/>
        <v>0</v>
      </c>
      <c r="H102" s="8">
        <f t="shared" si="100"/>
        <v>160</v>
      </c>
      <c r="I102" s="2" t="s">
        <v>73</v>
      </c>
      <c r="J102" s="6">
        <v>80</v>
      </c>
      <c r="K102" s="6">
        <v>80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>
        <v>160</v>
      </c>
    </row>
    <row r="103" spans="1:25">
      <c r="A103" s="6">
        <f t="shared" si="97"/>
        <v>10</v>
      </c>
      <c r="B103" s="6" t="str">
        <f t="shared" si="98"/>
        <v>William Jappy</v>
      </c>
      <c r="C103" s="6">
        <f t="shared" si="99"/>
        <v>2</v>
      </c>
      <c r="D103" s="6">
        <f t="shared" si="90"/>
        <v>75</v>
      </c>
      <c r="E103" s="6">
        <f t="shared" si="91"/>
        <v>50</v>
      </c>
      <c r="F103" s="6">
        <f t="shared" si="92"/>
        <v>0</v>
      </c>
      <c r="G103" s="6">
        <f t="shared" si="93"/>
        <v>0</v>
      </c>
      <c r="H103" s="8">
        <f t="shared" si="100"/>
        <v>125</v>
      </c>
      <c r="I103" s="2" t="s">
        <v>79</v>
      </c>
      <c r="J103" s="6">
        <v>50</v>
      </c>
      <c r="K103" s="6">
        <v>75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>
        <v>125</v>
      </c>
    </row>
    <row r="104" spans="1:25">
      <c r="A104" s="6">
        <f t="shared" si="97"/>
        <v>11</v>
      </c>
      <c r="B104" s="6" t="str">
        <f t="shared" si="98"/>
        <v>Bryan Jackson</v>
      </c>
      <c r="C104" s="6">
        <f t="shared" si="99"/>
        <v>1</v>
      </c>
      <c r="D104" s="6">
        <f t="shared" si="90"/>
        <v>120</v>
      </c>
      <c r="E104" s="6">
        <f t="shared" si="91"/>
        <v>0</v>
      </c>
      <c r="F104" s="6">
        <f t="shared" si="92"/>
        <v>0</v>
      </c>
      <c r="G104" s="6">
        <f t="shared" si="93"/>
        <v>0</v>
      </c>
      <c r="H104" s="8">
        <f t="shared" si="100"/>
        <v>120</v>
      </c>
      <c r="I104" s="2" t="s">
        <v>138</v>
      </c>
      <c r="J104" s="6"/>
      <c r="K104" s="6">
        <v>120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>
        <v>120</v>
      </c>
    </row>
    <row r="105" spans="1:25">
      <c r="A105" s="6">
        <f t="shared" si="97"/>
        <v>12</v>
      </c>
      <c r="B105" s="6" t="str">
        <f t="shared" si="98"/>
        <v>Phil Leek</v>
      </c>
      <c r="C105" s="6">
        <f t="shared" si="99"/>
        <v>1</v>
      </c>
      <c r="D105" s="6">
        <f t="shared" si="90"/>
        <v>70</v>
      </c>
      <c r="E105" s="6">
        <f t="shared" si="91"/>
        <v>0</v>
      </c>
      <c r="F105" s="6">
        <f t="shared" si="92"/>
        <v>0</v>
      </c>
      <c r="G105" s="6">
        <f t="shared" si="93"/>
        <v>0</v>
      </c>
      <c r="H105" s="8">
        <f t="shared" si="100"/>
        <v>70</v>
      </c>
      <c r="I105" s="2" t="s">
        <v>78</v>
      </c>
      <c r="J105" s="6">
        <v>70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>
        <v>70</v>
      </c>
    </row>
    <row r="106" spans="1:25">
      <c r="A106" s="6">
        <f t="shared" si="97"/>
        <v>13</v>
      </c>
      <c r="B106" s="6" t="str">
        <f t="shared" si="98"/>
        <v>Lance Marshall</v>
      </c>
      <c r="C106" s="6">
        <f t="shared" si="99"/>
        <v>2</v>
      </c>
      <c r="D106" s="6">
        <f t="shared" si="90"/>
        <v>35</v>
      </c>
      <c r="E106" s="6">
        <f t="shared" si="91"/>
        <v>25</v>
      </c>
      <c r="F106" s="6">
        <f t="shared" si="92"/>
        <v>0</v>
      </c>
      <c r="G106" s="6">
        <f t="shared" si="93"/>
        <v>0</v>
      </c>
      <c r="H106" s="8">
        <f t="shared" si="100"/>
        <v>60</v>
      </c>
      <c r="I106" s="2" t="s">
        <v>70</v>
      </c>
      <c r="J106" s="6">
        <v>35</v>
      </c>
      <c r="K106" s="6">
        <v>25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>
        <v>60</v>
      </c>
    </row>
    <row r="107" spans="1:25">
      <c r="A107" s="6">
        <f t="shared" ref="A107:A109" si="101">IF(H107=H106,A106,A106+1)</f>
        <v>14</v>
      </c>
      <c r="B107" s="6" t="str">
        <f t="shared" ref="B107:B109" si="102">I107</f>
        <v>Keith Hobson</v>
      </c>
      <c r="C107" s="6">
        <f t="shared" ref="C107:C109" si="103">COUNT(J107:X107)</f>
        <v>1</v>
      </c>
      <c r="D107" s="6">
        <f t="shared" ref="D107:D109" si="104">IF(C107&gt;0,LARGE(J107:X107,1),0)</f>
        <v>30</v>
      </c>
      <c r="E107" s="6">
        <f t="shared" ref="E107:E109" si="105">IF(C107&gt;1,LARGE(J107:X107,2),0)</f>
        <v>0</v>
      </c>
      <c r="F107" s="6">
        <f t="shared" ref="F107:F109" si="106">IF(C107&gt;2,LARGE(J107:X107,3),0)</f>
        <v>0</v>
      </c>
      <c r="G107" s="6">
        <f t="shared" ref="G107:G109" si="107">IF(C107&gt;3,LARGE(J107:X107,4),0)</f>
        <v>0</v>
      </c>
      <c r="H107" s="8">
        <f t="shared" ref="H107:H109" si="108">SUM(D107:G107)</f>
        <v>30</v>
      </c>
      <c r="I107" s="2" t="s">
        <v>139</v>
      </c>
      <c r="J107" s="6"/>
      <c r="K107" s="6">
        <v>30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>
        <v>30</v>
      </c>
    </row>
    <row r="108" spans="1:25">
      <c r="A108" s="6">
        <f t="shared" si="101"/>
        <v>15</v>
      </c>
      <c r="B108" s="6" t="str">
        <f t="shared" si="102"/>
        <v>Ken Lumsden</v>
      </c>
      <c r="C108" s="6">
        <f t="shared" si="103"/>
        <v>1</v>
      </c>
      <c r="D108" s="6">
        <f t="shared" si="104"/>
        <v>15</v>
      </c>
      <c r="E108" s="6">
        <f t="shared" si="105"/>
        <v>0</v>
      </c>
      <c r="F108" s="6">
        <f t="shared" si="106"/>
        <v>0</v>
      </c>
      <c r="G108" s="6">
        <f t="shared" si="107"/>
        <v>0</v>
      </c>
      <c r="H108" s="8">
        <f t="shared" si="108"/>
        <v>15</v>
      </c>
      <c r="I108" s="2" t="s">
        <v>75</v>
      </c>
      <c r="J108" s="6">
        <v>15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v>15</v>
      </c>
    </row>
    <row r="109" spans="1:25" hidden="1">
      <c r="A109" s="6">
        <f t="shared" si="101"/>
        <v>16</v>
      </c>
      <c r="B109" s="6" t="str">
        <f t="shared" si="102"/>
        <v>(blank)</v>
      </c>
      <c r="C109" s="6">
        <f t="shared" si="103"/>
        <v>0</v>
      </c>
      <c r="D109" s="6">
        <f t="shared" si="104"/>
        <v>0</v>
      </c>
      <c r="E109" s="6">
        <f t="shared" si="105"/>
        <v>0</v>
      </c>
      <c r="F109" s="6">
        <f t="shared" si="106"/>
        <v>0</v>
      </c>
      <c r="G109" s="6">
        <f t="shared" si="107"/>
        <v>0</v>
      </c>
      <c r="H109" s="8">
        <f t="shared" si="108"/>
        <v>0</v>
      </c>
      <c r="I109" s="10" t="s">
        <v>102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idden="1"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idden="1"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>
      <c r="A113" s="4" t="s">
        <v>16</v>
      </c>
      <c r="B113" s="4"/>
      <c r="I113" s="1" t="s">
        <v>16</v>
      </c>
      <c r="J113" s="21">
        <v>65</v>
      </c>
    </row>
    <row r="115" spans="1:25" hidden="1">
      <c r="B115" s="3"/>
      <c r="C115" s="3"/>
      <c r="D115" s="3"/>
      <c r="E115" s="3"/>
      <c r="F115" s="3"/>
      <c r="G115" s="3"/>
      <c r="H115" s="3"/>
      <c r="I115" s="1" t="s">
        <v>19</v>
      </c>
      <c r="J115" s="1" t="s">
        <v>21</v>
      </c>
    </row>
    <row r="116" spans="1:25">
      <c r="A116" s="4" t="s">
        <v>105</v>
      </c>
      <c r="B116" s="4" t="s">
        <v>30</v>
      </c>
      <c r="C116" s="4" t="s">
        <v>20</v>
      </c>
      <c r="D116" s="4" t="s">
        <v>26</v>
      </c>
      <c r="E116" s="4" t="s">
        <v>27</v>
      </c>
      <c r="F116" s="4" t="s">
        <v>28</v>
      </c>
      <c r="G116" s="4" t="s">
        <v>29</v>
      </c>
      <c r="H116" s="4" t="s">
        <v>14</v>
      </c>
      <c r="I116" s="1" t="s">
        <v>17</v>
      </c>
      <c r="J116" t="s">
        <v>33</v>
      </c>
      <c r="K116" t="s">
        <v>22</v>
      </c>
      <c r="L116" t="s">
        <v>23</v>
      </c>
      <c r="M116" t="s">
        <v>24</v>
      </c>
      <c r="N116" t="s">
        <v>55</v>
      </c>
      <c r="O116" t="s">
        <v>56</v>
      </c>
      <c r="P116" t="s">
        <v>57</v>
      </c>
      <c r="Q116" t="s">
        <v>58</v>
      </c>
      <c r="R116" t="s">
        <v>59</v>
      </c>
      <c r="S116" t="s">
        <v>60</v>
      </c>
      <c r="T116" t="s">
        <v>61</v>
      </c>
      <c r="U116" t="s">
        <v>62</v>
      </c>
      <c r="V116" t="s">
        <v>63</v>
      </c>
      <c r="W116" t="s">
        <v>117</v>
      </c>
      <c r="X116" t="s">
        <v>142</v>
      </c>
      <c r="Y116" t="s">
        <v>18</v>
      </c>
    </row>
    <row r="117" spans="1:25">
      <c r="A117" s="6">
        <v>1</v>
      </c>
      <c r="B117" s="6" t="str">
        <f>I117</f>
        <v>John Rae</v>
      </c>
      <c r="C117" s="6">
        <f>COUNT(J117:X117)</f>
        <v>4</v>
      </c>
      <c r="D117" s="6">
        <f t="shared" ref="D117:D129" si="109">IF(C117&gt;0,LARGE(J117:X117,1),0)</f>
        <v>420</v>
      </c>
      <c r="E117" s="6">
        <f t="shared" ref="E117:E129" si="110">IF(C117&gt;1,LARGE(J117:X117,2),0)</f>
        <v>390</v>
      </c>
      <c r="F117" s="6">
        <f t="shared" ref="F117:F129" si="111">IF(C117&gt;2,LARGE(J117:X117,3),0)</f>
        <v>270</v>
      </c>
      <c r="G117" s="6">
        <f t="shared" ref="G117:G129" si="112">IF(C117&gt;3,LARGE(J117:X117,4),0)</f>
        <v>250</v>
      </c>
      <c r="H117" s="8">
        <f>SUM(D117:G117)</f>
        <v>1330</v>
      </c>
      <c r="I117" s="2" t="s">
        <v>68</v>
      </c>
      <c r="J117" s="6"/>
      <c r="K117" s="6"/>
      <c r="L117" s="6"/>
      <c r="M117" s="6"/>
      <c r="N117" s="6"/>
      <c r="O117" s="6"/>
      <c r="P117" s="6">
        <v>270</v>
      </c>
      <c r="Q117" s="6">
        <v>420</v>
      </c>
      <c r="R117" s="6"/>
      <c r="S117" s="6"/>
      <c r="T117" s="6"/>
      <c r="U117" s="6"/>
      <c r="V117" s="6"/>
      <c r="W117" s="6">
        <v>250</v>
      </c>
      <c r="X117" s="6">
        <v>390</v>
      </c>
      <c r="Y117" s="6">
        <v>1330</v>
      </c>
    </row>
    <row r="118" spans="1:25">
      <c r="A118" s="6">
        <f>IF(H118=H117,A117,A117+1)</f>
        <v>2</v>
      </c>
      <c r="B118" s="6" t="str">
        <f t="shared" ref="B118:B119" si="113">I118</f>
        <v>Dave Sturman</v>
      </c>
      <c r="C118" s="6">
        <f t="shared" ref="C118:C119" si="114">COUNT(J118:X118)</f>
        <v>3</v>
      </c>
      <c r="D118" s="6">
        <f t="shared" si="109"/>
        <v>330</v>
      </c>
      <c r="E118" s="6">
        <f t="shared" si="110"/>
        <v>260</v>
      </c>
      <c r="F118" s="6">
        <f t="shared" si="111"/>
        <v>130</v>
      </c>
      <c r="G118" s="6">
        <f t="shared" si="112"/>
        <v>0</v>
      </c>
      <c r="H118" s="8">
        <f t="shared" ref="H118:H119" si="115">SUM(D118:G118)</f>
        <v>720</v>
      </c>
      <c r="I118" s="2" t="s">
        <v>86</v>
      </c>
      <c r="J118" s="6">
        <v>330</v>
      </c>
      <c r="K118" s="6">
        <v>260</v>
      </c>
      <c r="L118" s="6"/>
      <c r="M118" s="6"/>
      <c r="N118" s="6"/>
      <c r="O118" s="6"/>
      <c r="P118" s="6"/>
      <c r="Q118" s="6">
        <v>130</v>
      </c>
      <c r="R118" s="6"/>
      <c r="S118" s="6"/>
      <c r="T118" s="6"/>
      <c r="U118" s="6"/>
      <c r="V118" s="6"/>
      <c r="W118" s="6"/>
      <c r="X118" s="6"/>
      <c r="Y118" s="6">
        <v>720</v>
      </c>
    </row>
    <row r="119" spans="1:25">
      <c r="A119" s="6">
        <f>IF(H119=H118,A118,A117+2)</f>
        <v>3</v>
      </c>
      <c r="B119" s="6" t="str">
        <f t="shared" si="113"/>
        <v>Jim Dougal</v>
      </c>
      <c r="C119" s="6">
        <f t="shared" si="114"/>
        <v>2</v>
      </c>
      <c r="D119" s="6">
        <f t="shared" si="109"/>
        <v>360</v>
      </c>
      <c r="E119" s="6">
        <f t="shared" si="110"/>
        <v>330</v>
      </c>
      <c r="F119" s="6">
        <f t="shared" si="111"/>
        <v>0</v>
      </c>
      <c r="G119" s="6">
        <f t="shared" si="112"/>
        <v>0</v>
      </c>
      <c r="H119" s="8">
        <f t="shared" si="115"/>
        <v>690</v>
      </c>
      <c r="I119" s="2" t="s">
        <v>82</v>
      </c>
      <c r="J119" s="6">
        <v>360</v>
      </c>
      <c r="K119" s="6"/>
      <c r="L119" s="6"/>
      <c r="M119" s="6"/>
      <c r="N119" s="6"/>
      <c r="O119" s="6"/>
      <c r="P119" s="6"/>
      <c r="Q119" s="6">
        <v>330</v>
      </c>
      <c r="R119" s="6"/>
      <c r="S119" s="6"/>
      <c r="T119" s="6"/>
      <c r="U119" s="6"/>
      <c r="V119" s="6"/>
      <c r="W119" s="6"/>
      <c r="X119" s="6"/>
      <c r="Y119" s="6">
        <v>690</v>
      </c>
    </row>
    <row r="120" spans="1:25">
      <c r="A120" s="6">
        <f>IF(H120=H119,A119,A117+3)</f>
        <v>4</v>
      </c>
      <c r="B120" s="6" t="str">
        <f t="shared" ref="B120:B128" si="116">I120</f>
        <v>Alex Allan</v>
      </c>
      <c r="C120" s="6">
        <f t="shared" ref="C120:C128" si="117">COUNT(J120:X120)</f>
        <v>2</v>
      </c>
      <c r="D120" s="6">
        <f t="shared" si="109"/>
        <v>200</v>
      </c>
      <c r="E120" s="6">
        <f t="shared" si="110"/>
        <v>165</v>
      </c>
      <c r="F120" s="6">
        <f t="shared" si="111"/>
        <v>0</v>
      </c>
      <c r="G120" s="6">
        <f t="shared" si="112"/>
        <v>0</v>
      </c>
      <c r="H120" s="8">
        <f t="shared" ref="H120:H128" si="118">SUM(D120:G120)</f>
        <v>365</v>
      </c>
      <c r="I120" s="2" t="s">
        <v>85</v>
      </c>
      <c r="J120" s="6">
        <v>165</v>
      </c>
      <c r="K120" s="6">
        <v>200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>
        <v>365</v>
      </c>
    </row>
    <row r="121" spans="1:25">
      <c r="A121" s="6">
        <f>IF(H121=H120,A120,A117+4)</f>
        <v>5</v>
      </c>
      <c r="B121" s="6" t="str">
        <f t="shared" si="116"/>
        <v>Phil Leek</v>
      </c>
      <c r="C121" s="6">
        <f t="shared" si="117"/>
        <v>5</v>
      </c>
      <c r="D121" s="6">
        <f t="shared" si="109"/>
        <v>135</v>
      </c>
      <c r="E121" s="6">
        <f t="shared" si="110"/>
        <v>65</v>
      </c>
      <c r="F121" s="6">
        <f t="shared" si="111"/>
        <v>60</v>
      </c>
      <c r="G121" s="6">
        <f t="shared" si="112"/>
        <v>60</v>
      </c>
      <c r="H121" s="8">
        <f t="shared" si="118"/>
        <v>320</v>
      </c>
      <c r="I121" s="2" t="s">
        <v>78</v>
      </c>
      <c r="J121" s="6">
        <v>65</v>
      </c>
      <c r="K121" s="6">
        <v>60</v>
      </c>
      <c r="L121" s="6"/>
      <c r="M121" s="6"/>
      <c r="N121" s="6"/>
      <c r="O121" s="6"/>
      <c r="P121" s="6">
        <v>135</v>
      </c>
      <c r="Q121" s="6">
        <v>60</v>
      </c>
      <c r="R121" s="6"/>
      <c r="S121" s="6"/>
      <c r="T121" s="6"/>
      <c r="U121" s="6"/>
      <c r="V121" s="6"/>
      <c r="W121" s="6"/>
      <c r="X121" s="6">
        <v>30</v>
      </c>
      <c r="Y121" s="6">
        <v>350</v>
      </c>
    </row>
    <row r="122" spans="1:25">
      <c r="A122" s="6">
        <f>IF(H122=H121,A121,A117+5)</f>
        <v>6</v>
      </c>
      <c r="B122" s="6" t="str">
        <f t="shared" si="116"/>
        <v>Ian Ross</v>
      </c>
      <c r="C122" s="6">
        <f t="shared" si="117"/>
        <v>2</v>
      </c>
      <c r="D122" s="6">
        <f t="shared" si="109"/>
        <v>190</v>
      </c>
      <c r="E122" s="6">
        <f t="shared" si="110"/>
        <v>157.5</v>
      </c>
      <c r="F122" s="6">
        <f t="shared" si="111"/>
        <v>0</v>
      </c>
      <c r="G122" s="6">
        <f t="shared" si="112"/>
        <v>0</v>
      </c>
      <c r="H122" s="8">
        <f t="shared" si="118"/>
        <v>347.5</v>
      </c>
      <c r="I122" s="2" t="s">
        <v>90</v>
      </c>
      <c r="J122" s="6">
        <v>190</v>
      </c>
      <c r="K122" s="6"/>
      <c r="L122" s="6"/>
      <c r="M122" s="6"/>
      <c r="N122" s="6"/>
      <c r="O122" s="6"/>
      <c r="P122" s="6">
        <v>157.5</v>
      </c>
      <c r="Q122" s="6"/>
      <c r="R122" s="6"/>
      <c r="S122" s="6"/>
      <c r="T122" s="6"/>
      <c r="U122" s="6"/>
      <c r="V122" s="6"/>
      <c r="W122" s="6"/>
      <c r="X122" s="6"/>
      <c r="Y122" s="6">
        <v>347.5</v>
      </c>
    </row>
    <row r="123" spans="1:25">
      <c r="A123" s="6">
        <f>IF(H123=H122,A122,A117+6)</f>
        <v>7</v>
      </c>
      <c r="B123" s="6" t="str">
        <f t="shared" si="116"/>
        <v>Emilio Fazzi</v>
      </c>
      <c r="C123" s="6">
        <f t="shared" si="117"/>
        <v>2</v>
      </c>
      <c r="D123" s="6">
        <f t="shared" si="109"/>
        <v>205</v>
      </c>
      <c r="E123" s="6">
        <f t="shared" si="110"/>
        <v>100</v>
      </c>
      <c r="F123" s="6">
        <f t="shared" si="111"/>
        <v>0</v>
      </c>
      <c r="G123" s="6">
        <f t="shared" si="112"/>
        <v>0</v>
      </c>
      <c r="H123" s="8">
        <f t="shared" si="118"/>
        <v>305</v>
      </c>
      <c r="I123" s="2" t="s">
        <v>84</v>
      </c>
      <c r="J123" s="6">
        <v>100</v>
      </c>
      <c r="K123" s="6">
        <v>205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>
        <v>305</v>
      </c>
    </row>
    <row r="124" spans="1:25">
      <c r="A124" s="6">
        <f>IF(H124=H123,A123,A117+7)</f>
        <v>8</v>
      </c>
      <c r="B124" s="6" t="str">
        <f t="shared" si="116"/>
        <v>Alex Sinclair</v>
      </c>
      <c r="C124" s="6">
        <f t="shared" si="117"/>
        <v>2</v>
      </c>
      <c r="D124" s="6">
        <f t="shared" si="109"/>
        <v>170</v>
      </c>
      <c r="E124" s="6">
        <f t="shared" si="110"/>
        <v>50</v>
      </c>
      <c r="F124" s="6">
        <f t="shared" si="111"/>
        <v>0</v>
      </c>
      <c r="G124" s="6">
        <f t="shared" si="112"/>
        <v>0</v>
      </c>
      <c r="H124" s="8">
        <f t="shared" si="118"/>
        <v>220</v>
      </c>
      <c r="I124" s="2" t="s">
        <v>88</v>
      </c>
      <c r="J124" s="6">
        <v>50</v>
      </c>
      <c r="K124" s="6">
        <v>170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>
        <v>220</v>
      </c>
    </row>
    <row r="125" spans="1:25">
      <c r="A125" s="6">
        <f>IF(H125=H124,A124,A117+8)</f>
        <v>8</v>
      </c>
      <c r="B125" s="6" t="str">
        <f t="shared" si="116"/>
        <v>Walter McAllister</v>
      </c>
      <c r="C125" s="6">
        <f t="shared" si="117"/>
        <v>2</v>
      </c>
      <c r="D125" s="6">
        <f t="shared" si="109"/>
        <v>120</v>
      </c>
      <c r="E125" s="6">
        <f t="shared" si="110"/>
        <v>100</v>
      </c>
      <c r="F125" s="6">
        <f t="shared" si="111"/>
        <v>0</v>
      </c>
      <c r="G125" s="6">
        <f t="shared" si="112"/>
        <v>0</v>
      </c>
      <c r="H125" s="8">
        <f t="shared" si="118"/>
        <v>220</v>
      </c>
      <c r="I125" s="2" t="s">
        <v>91</v>
      </c>
      <c r="J125" s="6">
        <v>100</v>
      </c>
      <c r="K125" s="6">
        <v>120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>
        <v>220</v>
      </c>
    </row>
    <row r="126" spans="1:25">
      <c r="A126" s="6">
        <f>IF(H126=H125,A125,A117+9)</f>
        <v>10</v>
      </c>
      <c r="B126" s="6" t="str">
        <f t="shared" si="116"/>
        <v>Jim Webster</v>
      </c>
      <c r="C126" s="6">
        <f t="shared" si="117"/>
        <v>1</v>
      </c>
      <c r="D126" s="6">
        <f t="shared" si="109"/>
        <v>80</v>
      </c>
      <c r="E126" s="6">
        <f t="shared" si="110"/>
        <v>0</v>
      </c>
      <c r="F126" s="6">
        <f t="shared" si="111"/>
        <v>0</v>
      </c>
      <c r="G126" s="6">
        <f t="shared" si="112"/>
        <v>0</v>
      </c>
      <c r="H126" s="8">
        <f t="shared" si="118"/>
        <v>80</v>
      </c>
      <c r="I126" s="2" t="s">
        <v>83</v>
      </c>
      <c r="J126" s="6">
        <v>80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>
        <v>80</v>
      </c>
    </row>
    <row r="127" spans="1:25">
      <c r="A127" s="6">
        <f>IF(H127=H126,A126,A117+10)</f>
        <v>10</v>
      </c>
      <c r="B127" s="6" t="str">
        <f t="shared" si="116"/>
        <v>Michael Mooney</v>
      </c>
      <c r="C127" s="6">
        <f t="shared" si="117"/>
        <v>1</v>
      </c>
      <c r="D127" s="6">
        <f t="shared" si="109"/>
        <v>80</v>
      </c>
      <c r="E127" s="6">
        <f t="shared" si="110"/>
        <v>0</v>
      </c>
      <c r="F127" s="6">
        <f t="shared" si="111"/>
        <v>0</v>
      </c>
      <c r="G127" s="6">
        <f t="shared" si="112"/>
        <v>0</v>
      </c>
      <c r="H127" s="8">
        <f t="shared" si="118"/>
        <v>80</v>
      </c>
      <c r="I127" s="2" t="s">
        <v>87</v>
      </c>
      <c r="J127" s="6">
        <v>80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>
        <v>80</v>
      </c>
    </row>
    <row r="128" spans="1:25">
      <c r="A128" s="6">
        <f>IF(H128=H127,A127,A118+10)</f>
        <v>12</v>
      </c>
      <c r="B128" s="6" t="str">
        <f t="shared" si="116"/>
        <v>Warren Cameron</v>
      </c>
      <c r="C128" s="6">
        <f t="shared" si="117"/>
        <v>1</v>
      </c>
      <c r="D128" s="6">
        <f t="shared" si="109"/>
        <v>15</v>
      </c>
      <c r="E128" s="6">
        <f t="shared" si="110"/>
        <v>0</v>
      </c>
      <c r="F128" s="6">
        <f t="shared" si="111"/>
        <v>0</v>
      </c>
      <c r="G128" s="6">
        <f t="shared" si="112"/>
        <v>0</v>
      </c>
      <c r="H128" s="8">
        <f t="shared" si="118"/>
        <v>15</v>
      </c>
      <c r="I128" s="2" t="s">
        <v>89</v>
      </c>
      <c r="J128" s="6">
        <v>15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>
        <v>15</v>
      </c>
    </row>
    <row r="129" spans="1:25" hidden="1">
      <c r="A129" s="6">
        <f>IF(H129=H128,A128,A119+10)</f>
        <v>13</v>
      </c>
      <c r="B129" s="6" t="str">
        <f t="shared" ref="B129" si="119">I129</f>
        <v>(blank)</v>
      </c>
      <c r="C129" s="6">
        <f t="shared" ref="C129" si="120">COUNT(J129:X129)</f>
        <v>0</v>
      </c>
      <c r="D129" s="6">
        <f t="shared" si="109"/>
        <v>0</v>
      </c>
      <c r="E129" s="6">
        <f t="shared" si="110"/>
        <v>0</v>
      </c>
      <c r="F129" s="6">
        <f t="shared" si="111"/>
        <v>0</v>
      </c>
      <c r="G129" s="6">
        <f t="shared" si="112"/>
        <v>0</v>
      </c>
      <c r="H129" s="8">
        <f t="shared" ref="H129" si="121">SUM(D129:G129)</f>
        <v>0</v>
      </c>
      <c r="I129" s="10" t="s">
        <v>102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idden="1">
      <c r="A130" s="6">
        <f>IF(H130=H129,A129,A120+10)</f>
        <v>13</v>
      </c>
      <c r="B130" s="6">
        <f t="shared" ref="B130" si="122">I130</f>
        <v>0</v>
      </c>
      <c r="C130" s="6">
        <f t="shared" ref="C130" si="123">COUNT(J130:X130)</f>
        <v>0</v>
      </c>
      <c r="D130" s="6">
        <f t="shared" ref="D130" si="124">IF(C130&gt;0,LARGE(J130:X130,1),0)</f>
        <v>0</v>
      </c>
      <c r="E130" s="6">
        <f t="shared" ref="E130" si="125">IF(C130&gt;1,LARGE(J130:X130,2),0)</f>
        <v>0</v>
      </c>
      <c r="F130" s="6">
        <f t="shared" ref="F130" si="126">IF(C130&gt;2,LARGE(J130:X130,3),0)</f>
        <v>0</v>
      </c>
      <c r="G130" s="6">
        <f t="shared" ref="G130" si="127">IF(C130&gt;3,LARGE(J130:X130,4),0)</f>
        <v>0</v>
      </c>
      <c r="H130" s="8">
        <f t="shared" ref="H130" si="128">SUM(D130:G130)</f>
        <v>0</v>
      </c>
    </row>
    <row r="131" spans="1:25" hidden="1">
      <c r="A131" s="25"/>
      <c r="B131" s="25"/>
      <c r="C131" s="25"/>
      <c r="D131" s="25"/>
      <c r="E131" s="25"/>
      <c r="F131" s="25"/>
      <c r="G131" s="25"/>
      <c r="H131" s="27"/>
      <c r="I131" s="2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idden="1">
      <c r="A132" s="25"/>
      <c r="B132" s="25"/>
      <c r="C132" s="25"/>
      <c r="D132" s="25"/>
      <c r="E132" s="25"/>
      <c r="F132" s="25"/>
      <c r="G132" s="25"/>
      <c r="H132" s="27"/>
      <c r="I132" s="2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idden="1">
      <c r="A133" s="25"/>
      <c r="B133" s="25"/>
      <c r="C133" s="25"/>
      <c r="D133" s="25"/>
      <c r="E133" s="25"/>
      <c r="F133" s="25"/>
      <c r="G133" s="25"/>
      <c r="H133" s="27"/>
      <c r="I133" s="2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>
      <c r="A134" s="25"/>
      <c r="B134" s="25"/>
      <c r="C134" s="25"/>
      <c r="D134" s="25"/>
      <c r="E134" s="25"/>
      <c r="F134" s="25"/>
      <c r="G134" s="25"/>
      <c r="H134" s="27"/>
      <c r="I134" s="2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>
      <c r="A135" s="4" t="s">
        <v>16</v>
      </c>
      <c r="B135" s="4"/>
      <c r="I135" s="1" t="s">
        <v>16</v>
      </c>
      <c r="J135" s="21">
        <v>70</v>
      </c>
    </row>
    <row r="137" spans="1:25" hidden="1">
      <c r="B137" s="3"/>
      <c r="C137" s="3"/>
      <c r="D137" s="3"/>
      <c r="E137" s="3"/>
      <c r="F137" s="3"/>
      <c r="G137" s="3"/>
      <c r="H137" s="3"/>
      <c r="I137" s="1" t="s">
        <v>19</v>
      </c>
      <c r="J137" s="1" t="s">
        <v>21</v>
      </c>
    </row>
    <row r="138" spans="1:25">
      <c r="A138" s="4" t="s">
        <v>105</v>
      </c>
      <c r="B138" s="4" t="s">
        <v>30</v>
      </c>
      <c r="C138" s="4" t="s">
        <v>20</v>
      </c>
      <c r="D138" s="4" t="s">
        <v>26</v>
      </c>
      <c r="E138" s="4" t="s">
        <v>27</v>
      </c>
      <c r="F138" s="4" t="s">
        <v>28</v>
      </c>
      <c r="G138" s="4" t="s">
        <v>29</v>
      </c>
      <c r="H138" s="4" t="s">
        <v>14</v>
      </c>
      <c r="I138" s="1" t="s">
        <v>17</v>
      </c>
      <c r="J138" t="s">
        <v>33</v>
      </c>
      <c r="K138" t="s">
        <v>22</v>
      </c>
      <c r="L138" t="s">
        <v>23</v>
      </c>
      <c r="M138" t="s">
        <v>24</v>
      </c>
      <c r="N138" t="s">
        <v>55</v>
      </c>
      <c r="O138" t="s">
        <v>56</v>
      </c>
      <c r="P138" t="s">
        <v>57</v>
      </c>
      <c r="Q138" t="s">
        <v>58</v>
      </c>
      <c r="R138" t="s">
        <v>59</v>
      </c>
      <c r="S138" t="s">
        <v>60</v>
      </c>
      <c r="T138" t="s">
        <v>61</v>
      </c>
      <c r="U138" t="s">
        <v>62</v>
      </c>
      <c r="V138" t="s">
        <v>63</v>
      </c>
      <c r="W138" t="s">
        <v>117</v>
      </c>
      <c r="X138" t="s">
        <v>142</v>
      </c>
      <c r="Y138" t="s">
        <v>18</v>
      </c>
    </row>
    <row r="139" spans="1:25">
      <c r="A139" s="6">
        <v>1</v>
      </c>
      <c r="B139" s="6" t="str">
        <f>I139</f>
        <v>Ian Ross</v>
      </c>
      <c r="C139" s="6">
        <f>COUNT(J139:X139)</f>
        <v>4</v>
      </c>
      <c r="D139" s="6">
        <f t="shared" ref="D139:D149" si="129">IF(C139&gt;0,LARGE(J139:X139,1),0)</f>
        <v>420</v>
      </c>
      <c r="E139" s="6">
        <f t="shared" ref="E139:E149" si="130">IF(C139&gt;1,LARGE(J139:X139,2),0)</f>
        <v>360</v>
      </c>
      <c r="F139" s="6">
        <f t="shared" ref="F139:F149" si="131">IF(C139&gt;2,LARGE(J139:X139,3),0)</f>
        <v>300</v>
      </c>
      <c r="G139" s="6">
        <f t="shared" ref="G139:G149" si="132">IF(C139&gt;3,LARGE(J139:X139,4),0)</f>
        <v>270</v>
      </c>
      <c r="H139" s="8">
        <f>SUM(D139:G139)</f>
        <v>1350</v>
      </c>
      <c r="I139" s="2" t="s">
        <v>90</v>
      </c>
      <c r="J139" s="6">
        <v>300</v>
      </c>
      <c r="K139" s="6">
        <v>360</v>
      </c>
      <c r="L139" s="6"/>
      <c r="M139" s="6"/>
      <c r="N139" s="6"/>
      <c r="O139" s="6"/>
      <c r="P139" s="6"/>
      <c r="Q139" s="6">
        <v>420</v>
      </c>
      <c r="R139" s="6"/>
      <c r="S139" s="6"/>
      <c r="T139" s="6"/>
      <c r="U139" s="6"/>
      <c r="V139" s="6"/>
      <c r="W139" s="6">
        <v>270</v>
      </c>
      <c r="X139" s="6"/>
      <c r="Y139" s="6">
        <v>1350</v>
      </c>
    </row>
    <row r="140" spans="1:25">
      <c r="A140" s="6">
        <f>IF(H140=H139,A139,A139+1)</f>
        <v>2</v>
      </c>
      <c r="B140" s="6" t="str">
        <f t="shared" ref="B140:B141" si="133">I140</f>
        <v>George Stirrat</v>
      </c>
      <c r="C140" s="6">
        <f t="shared" ref="C140:C141" si="134">COUNT(J140:X140)</f>
        <v>2</v>
      </c>
      <c r="D140" s="6">
        <f t="shared" si="129"/>
        <v>360</v>
      </c>
      <c r="E140" s="6">
        <f t="shared" si="130"/>
        <v>270</v>
      </c>
      <c r="F140" s="6">
        <f t="shared" si="131"/>
        <v>0</v>
      </c>
      <c r="G140" s="6">
        <f t="shared" si="132"/>
        <v>0</v>
      </c>
      <c r="H140" s="8">
        <f t="shared" ref="H140:H141" si="135">SUM(D140:G140)</f>
        <v>630</v>
      </c>
      <c r="I140" s="2" t="s">
        <v>100</v>
      </c>
      <c r="J140" s="6">
        <v>360</v>
      </c>
      <c r="K140" s="6">
        <v>270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>
        <v>630</v>
      </c>
    </row>
    <row r="141" spans="1:25">
      <c r="A141" s="6">
        <f>IF(H141=H140,A140,A139+2)</f>
        <v>3</v>
      </c>
      <c r="B141" s="6" t="str">
        <f t="shared" si="133"/>
        <v>Ken Reid</v>
      </c>
      <c r="C141" s="6">
        <f t="shared" si="134"/>
        <v>4</v>
      </c>
      <c r="D141" s="6">
        <f t="shared" si="129"/>
        <v>150</v>
      </c>
      <c r="E141" s="6">
        <f t="shared" si="130"/>
        <v>112.5</v>
      </c>
      <c r="F141" s="6">
        <f t="shared" si="131"/>
        <v>105</v>
      </c>
      <c r="G141" s="6">
        <f t="shared" si="132"/>
        <v>85</v>
      </c>
      <c r="H141" s="8">
        <f t="shared" si="135"/>
        <v>452.5</v>
      </c>
      <c r="I141" s="2" t="s">
        <v>96</v>
      </c>
      <c r="J141" s="6">
        <v>150</v>
      </c>
      <c r="K141" s="6">
        <v>85</v>
      </c>
      <c r="L141" s="6"/>
      <c r="M141" s="6"/>
      <c r="N141" s="6"/>
      <c r="O141" s="6"/>
      <c r="P141" s="6">
        <v>112.5</v>
      </c>
      <c r="Q141" s="6"/>
      <c r="R141" s="6"/>
      <c r="S141" s="6"/>
      <c r="T141" s="6"/>
      <c r="U141" s="6"/>
      <c r="V141" s="6"/>
      <c r="W141" s="6">
        <v>105</v>
      </c>
      <c r="X141" s="6"/>
      <c r="Y141" s="6">
        <v>452.5</v>
      </c>
    </row>
    <row r="142" spans="1:25">
      <c r="A142" s="6">
        <f>IF(H142=H141,A141,A139+3)</f>
        <v>4</v>
      </c>
      <c r="B142" s="6" t="str">
        <f t="shared" ref="B142:B149" si="136">I142</f>
        <v>Tom Kane</v>
      </c>
      <c r="C142" s="6">
        <f t="shared" ref="C142:C149" si="137">COUNT(J142:X142)</f>
        <v>2</v>
      </c>
      <c r="D142" s="6">
        <f t="shared" si="129"/>
        <v>190</v>
      </c>
      <c r="E142" s="6">
        <f t="shared" si="130"/>
        <v>165</v>
      </c>
      <c r="F142" s="6">
        <f t="shared" si="131"/>
        <v>0</v>
      </c>
      <c r="G142" s="6">
        <f t="shared" si="132"/>
        <v>0</v>
      </c>
      <c r="H142" s="8">
        <f t="shared" ref="H142:H149" si="138">SUM(D142:G142)</f>
        <v>355</v>
      </c>
      <c r="I142" s="2" t="s">
        <v>95</v>
      </c>
      <c r="J142" s="6">
        <v>190</v>
      </c>
      <c r="K142" s="6">
        <v>165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>
        <v>355</v>
      </c>
    </row>
    <row r="143" spans="1:25">
      <c r="A143" s="6">
        <f>IF(H143=H142,A142,A139+4)</f>
        <v>5</v>
      </c>
      <c r="B143" s="6" t="str">
        <f t="shared" si="136"/>
        <v>Bernard Starkey</v>
      </c>
      <c r="C143" s="6">
        <f t="shared" si="137"/>
        <v>2</v>
      </c>
      <c r="D143" s="6">
        <f t="shared" si="129"/>
        <v>165</v>
      </c>
      <c r="E143" s="6">
        <f t="shared" si="130"/>
        <v>105</v>
      </c>
      <c r="F143" s="6">
        <f t="shared" si="131"/>
        <v>0</v>
      </c>
      <c r="G143" s="6">
        <f t="shared" si="132"/>
        <v>0</v>
      </c>
      <c r="H143" s="8">
        <f t="shared" si="138"/>
        <v>270</v>
      </c>
      <c r="I143" s="2" t="s">
        <v>101</v>
      </c>
      <c r="J143" s="6">
        <v>105</v>
      </c>
      <c r="K143" s="6">
        <v>165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>
        <v>270</v>
      </c>
    </row>
    <row r="144" spans="1:25">
      <c r="A144" s="6">
        <f>IF(H144=H143,A143,A139+5)</f>
        <v>6</v>
      </c>
      <c r="B144" s="6" t="str">
        <f t="shared" si="136"/>
        <v>Ian Nicholson</v>
      </c>
      <c r="C144" s="6">
        <f t="shared" si="137"/>
        <v>2</v>
      </c>
      <c r="D144" s="6">
        <f t="shared" si="129"/>
        <v>165</v>
      </c>
      <c r="E144" s="6">
        <f t="shared" si="130"/>
        <v>70</v>
      </c>
      <c r="F144" s="6">
        <f t="shared" si="131"/>
        <v>0</v>
      </c>
      <c r="G144" s="6">
        <f t="shared" si="132"/>
        <v>0</v>
      </c>
      <c r="H144" s="8">
        <f t="shared" si="138"/>
        <v>235</v>
      </c>
      <c r="I144" s="2" t="s">
        <v>98</v>
      </c>
      <c r="J144" s="6">
        <v>165</v>
      </c>
      <c r="K144" s="6">
        <v>70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>
        <v>235</v>
      </c>
    </row>
    <row r="145" spans="1:25">
      <c r="A145" s="6">
        <f>IF(H145=H144,A144,A139+6)</f>
        <v>7</v>
      </c>
      <c r="B145" s="6" t="str">
        <f t="shared" si="136"/>
        <v>Alfred Thomson</v>
      </c>
      <c r="C145" s="6">
        <f t="shared" si="137"/>
        <v>2</v>
      </c>
      <c r="D145" s="6">
        <f t="shared" si="129"/>
        <v>125</v>
      </c>
      <c r="E145" s="6">
        <f t="shared" si="130"/>
        <v>100</v>
      </c>
      <c r="F145" s="6">
        <f t="shared" si="131"/>
        <v>0</v>
      </c>
      <c r="G145" s="6">
        <f t="shared" si="132"/>
        <v>0</v>
      </c>
      <c r="H145" s="8">
        <f t="shared" si="138"/>
        <v>225</v>
      </c>
      <c r="I145" s="2" t="s">
        <v>94</v>
      </c>
      <c r="J145" s="6">
        <v>125</v>
      </c>
      <c r="K145" s="6">
        <v>100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>
        <v>225</v>
      </c>
    </row>
    <row r="146" spans="1:25">
      <c r="A146" s="6">
        <f>IF(H146=H145,A145,A139+7)</f>
        <v>8</v>
      </c>
      <c r="B146" s="6" t="str">
        <f t="shared" si="136"/>
        <v>Chris Jeffrey</v>
      </c>
      <c r="C146" s="6">
        <f t="shared" si="137"/>
        <v>2</v>
      </c>
      <c r="D146" s="6">
        <f t="shared" si="129"/>
        <v>80</v>
      </c>
      <c r="E146" s="6">
        <f t="shared" si="130"/>
        <v>65</v>
      </c>
      <c r="F146" s="6">
        <f t="shared" si="131"/>
        <v>0</v>
      </c>
      <c r="G146" s="6">
        <f t="shared" si="132"/>
        <v>0</v>
      </c>
      <c r="H146" s="8">
        <f t="shared" si="138"/>
        <v>145</v>
      </c>
      <c r="I146" s="2" t="s">
        <v>92</v>
      </c>
      <c r="J146" s="6">
        <v>80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>
        <v>65</v>
      </c>
      <c r="Y146" s="6">
        <v>145</v>
      </c>
    </row>
    <row r="147" spans="1:25">
      <c r="A147" s="6">
        <f>IF(H147=H146,A146,A139+8)</f>
        <v>9</v>
      </c>
      <c r="B147" s="6" t="str">
        <f t="shared" si="136"/>
        <v>John Mortimer</v>
      </c>
      <c r="C147" s="6">
        <f t="shared" si="137"/>
        <v>2</v>
      </c>
      <c r="D147" s="6">
        <f t="shared" si="129"/>
        <v>55</v>
      </c>
      <c r="E147" s="6">
        <f t="shared" si="130"/>
        <v>30</v>
      </c>
      <c r="F147" s="6">
        <f t="shared" si="131"/>
        <v>0</v>
      </c>
      <c r="G147" s="6">
        <f t="shared" si="132"/>
        <v>0</v>
      </c>
      <c r="H147" s="8">
        <f t="shared" si="138"/>
        <v>85</v>
      </c>
      <c r="I147" s="2" t="s">
        <v>97</v>
      </c>
      <c r="J147" s="6">
        <v>55</v>
      </c>
      <c r="K147" s="6">
        <v>30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>
        <v>85</v>
      </c>
    </row>
    <row r="148" spans="1:25">
      <c r="A148" s="6">
        <f>IF(H148=H147,A147,A139+9)</f>
        <v>10</v>
      </c>
      <c r="B148" s="6" t="str">
        <f t="shared" si="136"/>
        <v>Alastair Mcmeckan</v>
      </c>
      <c r="C148" s="6">
        <f t="shared" si="137"/>
        <v>1</v>
      </c>
      <c r="D148" s="6">
        <f t="shared" si="129"/>
        <v>80</v>
      </c>
      <c r="E148" s="6">
        <f t="shared" si="130"/>
        <v>0</v>
      </c>
      <c r="F148" s="6">
        <f t="shared" si="131"/>
        <v>0</v>
      </c>
      <c r="G148" s="6">
        <f t="shared" si="132"/>
        <v>0</v>
      </c>
      <c r="H148" s="8">
        <f t="shared" si="138"/>
        <v>80</v>
      </c>
      <c r="I148" s="2" t="s">
        <v>140</v>
      </c>
      <c r="J148" s="6"/>
      <c r="K148" s="6">
        <v>80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>
        <v>80</v>
      </c>
    </row>
    <row r="149" spans="1:25">
      <c r="A149" s="6">
        <f>IF(H149=H148,A148,A139+10)</f>
        <v>11</v>
      </c>
      <c r="B149" s="6" t="str">
        <f t="shared" si="136"/>
        <v>Andy Duff</v>
      </c>
      <c r="C149" s="6">
        <f t="shared" si="137"/>
        <v>1</v>
      </c>
      <c r="D149" s="6">
        <f t="shared" si="129"/>
        <v>45</v>
      </c>
      <c r="E149" s="6">
        <f t="shared" si="130"/>
        <v>0</v>
      </c>
      <c r="F149" s="6">
        <f t="shared" si="131"/>
        <v>0</v>
      </c>
      <c r="G149" s="6">
        <f t="shared" si="132"/>
        <v>0</v>
      </c>
      <c r="H149" s="8">
        <f t="shared" si="138"/>
        <v>45</v>
      </c>
      <c r="I149" s="2" t="s">
        <v>93</v>
      </c>
      <c r="J149" s="6">
        <v>45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>
        <v>45</v>
      </c>
    </row>
    <row r="150" spans="1:25">
      <c r="A150" s="6">
        <f t="shared" ref="A150:A151" si="139">IF(H150=H149,A149,A140+10)</f>
        <v>12</v>
      </c>
      <c r="B150" s="6" t="str">
        <f t="shared" ref="B150:B151" si="140">I150</f>
        <v>Robert Respinger</v>
      </c>
      <c r="C150" s="6">
        <f t="shared" ref="C150:C151" si="141">COUNT(J150:X150)</f>
        <v>1</v>
      </c>
      <c r="D150" s="6">
        <f t="shared" ref="D150:D151" si="142">IF(C150&gt;0,LARGE(J150:X150,1),0)</f>
        <v>35</v>
      </c>
      <c r="E150" s="6">
        <f t="shared" ref="E150:E151" si="143">IF(C150&gt;1,LARGE(J150:X150,2),0)</f>
        <v>0</v>
      </c>
      <c r="F150" s="6">
        <f t="shared" ref="F150:F151" si="144">IF(C150&gt;2,LARGE(J150:X150,3),0)</f>
        <v>0</v>
      </c>
      <c r="G150" s="6">
        <f t="shared" ref="G150:G151" si="145">IF(C150&gt;3,LARGE(J150:X150,4),0)</f>
        <v>0</v>
      </c>
      <c r="H150" s="8">
        <f t="shared" ref="H150:H151" si="146">SUM(D150:G150)</f>
        <v>35</v>
      </c>
      <c r="I150" s="2" t="s">
        <v>99</v>
      </c>
      <c r="J150" s="6">
        <v>35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>
        <v>35</v>
      </c>
    </row>
    <row r="151" spans="1:25" hidden="1">
      <c r="A151" s="6">
        <f t="shared" si="139"/>
        <v>13</v>
      </c>
      <c r="B151" s="6" t="str">
        <f t="shared" si="140"/>
        <v>(blank)</v>
      </c>
      <c r="C151" s="6">
        <f t="shared" si="141"/>
        <v>0</v>
      </c>
      <c r="D151" s="6">
        <f t="shared" si="142"/>
        <v>0</v>
      </c>
      <c r="E151" s="6">
        <f t="shared" si="143"/>
        <v>0</v>
      </c>
      <c r="F151" s="6">
        <f t="shared" si="144"/>
        <v>0</v>
      </c>
      <c r="G151" s="6">
        <f t="shared" si="145"/>
        <v>0</v>
      </c>
      <c r="H151" s="8">
        <f t="shared" si="146"/>
        <v>0</v>
      </c>
      <c r="I151" s="10" t="s">
        <v>102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</sheetData>
  <sortState ref="B5:Y10">
    <sortCondition descending="1" ref="D17"/>
  </sortState>
  <pageMargins left="0.70866141732283472" right="0.70866141732283472" top="0.74803149606299213" bottom="0.74803149606299213" header="0.31496062992125984" footer="0.31496062992125984"/>
  <pageSetup paperSize="9" scale="57" fitToHeight="9" orientation="portrait" horizontalDpi="4294967293" verticalDpi="0" r:id="rId9"/>
  <headerFooter>
    <oddFooter>Page &amp;P of &amp;N</oddFooter>
  </headerFooter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1"/>
  <sheetViews>
    <sheetView workbookViewId="0">
      <pane xSplit="1" ySplit="3" topLeftCell="B256" activePane="bottomRight" state="frozen"/>
      <selection pane="topRight" activeCell="B1" sqref="B1"/>
      <selection pane="bottomLeft" activeCell="A4" sqref="A4"/>
      <selection pane="bottomRight" activeCell="C273" sqref="C273"/>
    </sheetView>
  </sheetViews>
  <sheetFormatPr defaultRowHeight="15"/>
  <cols>
    <col min="1" max="1" width="19.140625" bestFit="1" customWidth="1"/>
    <col min="2" max="2" width="12" customWidth="1"/>
    <col min="3" max="3" width="15.42578125" bestFit="1" customWidth="1"/>
    <col min="4" max="4" width="12" hidden="1" customWidth="1"/>
    <col min="5" max="5" width="9.140625" style="2"/>
    <col min="24" max="24" width="9.140625" style="9"/>
  </cols>
  <sheetData>
    <row r="1" spans="1:25">
      <c r="A1" s="20" t="s">
        <v>103</v>
      </c>
    </row>
    <row r="3" spans="1:25">
      <c r="A3" s="12" t="s">
        <v>1</v>
      </c>
      <c r="B3" s="12" t="s">
        <v>16</v>
      </c>
      <c r="C3" s="12" t="s">
        <v>15</v>
      </c>
      <c r="D3" s="12" t="s">
        <v>2</v>
      </c>
      <c r="E3" s="5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4</v>
      </c>
      <c r="P3" s="12" t="s">
        <v>5</v>
      </c>
      <c r="Q3" s="12" t="s">
        <v>6</v>
      </c>
      <c r="R3" s="12" t="s">
        <v>7</v>
      </c>
      <c r="S3" s="12" t="s">
        <v>8</v>
      </c>
      <c r="T3" s="12" t="s">
        <v>9</v>
      </c>
      <c r="U3" s="12" t="s">
        <v>10</v>
      </c>
      <c r="V3" s="12" t="s">
        <v>11</v>
      </c>
      <c r="W3" s="12" t="s">
        <v>12</v>
      </c>
      <c r="X3" s="13" t="s">
        <v>51</v>
      </c>
      <c r="Y3" s="12" t="s">
        <v>14</v>
      </c>
    </row>
    <row r="4" spans="1:25" hidden="1">
      <c r="A4" s="12"/>
      <c r="B4" s="12">
        <v>35</v>
      </c>
      <c r="C4" s="12" t="s">
        <v>33</v>
      </c>
      <c r="D4" s="14"/>
      <c r="E4" s="5" t="s">
        <v>13</v>
      </c>
      <c r="F4" s="12">
        <v>3</v>
      </c>
      <c r="G4" s="12">
        <v>3</v>
      </c>
      <c r="H4" s="12">
        <v>3</v>
      </c>
      <c r="I4" s="12">
        <v>3</v>
      </c>
      <c r="J4" s="15"/>
      <c r="K4" s="15"/>
      <c r="L4" s="15"/>
      <c r="M4" s="15"/>
      <c r="N4" s="15"/>
      <c r="O4" s="12">
        <f>IF(F4=3,90,IF(F4=2,70,IF(F4=1,45,IF(F4=0,20,0))))</f>
        <v>90</v>
      </c>
      <c r="P4" s="12">
        <f t="shared" ref="P4:R4" si="0">IF(G4=3,90,IF(G4=2,70,IF(G4=1,45,IF(G4=0,20,0))))</f>
        <v>90</v>
      </c>
      <c r="Q4" s="12">
        <f t="shared" si="0"/>
        <v>90</v>
      </c>
      <c r="R4" s="12">
        <f t="shared" si="0"/>
        <v>90</v>
      </c>
      <c r="S4" s="15"/>
      <c r="T4" s="15"/>
      <c r="U4" s="15"/>
      <c r="V4" s="15"/>
      <c r="W4" s="15"/>
      <c r="X4" s="13">
        <v>1</v>
      </c>
      <c r="Y4" s="12">
        <f>SUM(O4:W4)*X4</f>
        <v>360</v>
      </c>
    </row>
    <row r="5" spans="1:25" hidden="1">
      <c r="A5" s="12"/>
      <c r="B5" s="12">
        <v>35</v>
      </c>
      <c r="C5" s="12" t="s">
        <v>22</v>
      </c>
      <c r="D5" s="14"/>
      <c r="E5" s="5" t="s">
        <v>52</v>
      </c>
      <c r="F5" s="12">
        <v>3</v>
      </c>
      <c r="G5" s="12">
        <v>3</v>
      </c>
      <c r="H5" s="12">
        <v>3</v>
      </c>
      <c r="I5" s="15"/>
      <c r="J5" s="15"/>
      <c r="K5" s="15"/>
      <c r="L5" s="15"/>
      <c r="M5" s="15"/>
      <c r="N5" s="15"/>
      <c r="O5" s="12">
        <f>IF(F5=3,100,IF(F5=2,75,IF(F5=1,50,IF(F5=0,25,0))))</f>
        <v>100</v>
      </c>
      <c r="P5" s="12">
        <f t="shared" ref="P5:Q5" si="1">IF(G5=3,100,IF(G5=2,75,IF(G5=1,50,IF(G5=0,25,0))))</f>
        <v>100</v>
      </c>
      <c r="Q5" s="12">
        <f t="shared" si="1"/>
        <v>100</v>
      </c>
      <c r="R5" s="15"/>
      <c r="S5" s="15"/>
      <c r="T5" s="15"/>
      <c r="U5" s="15"/>
      <c r="V5" s="15"/>
      <c r="W5" s="15"/>
      <c r="X5" s="13">
        <v>1</v>
      </c>
      <c r="Y5" s="12">
        <f>SUM(O5:W5)*X5</f>
        <v>300</v>
      </c>
    </row>
    <row r="6" spans="1:25" hidden="1">
      <c r="A6" s="12"/>
      <c r="B6" s="12">
        <v>35</v>
      </c>
      <c r="C6" s="12" t="s">
        <v>23</v>
      </c>
      <c r="D6" s="14"/>
      <c r="E6" s="5" t="s">
        <v>53</v>
      </c>
      <c r="F6" s="12">
        <v>3</v>
      </c>
      <c r="G6" s="12">
        <v>3</v>
      </c>
      <c r="H6" s="15"/>
      <c r="I6" s="15"/>
      <c r="J6" s="15"/>
      <c r="K6" s="15"/>
      <c r="L6" s="15"/>
      <c r="M6" s="15"/>
      <c r="N6" s="15"/>
      <c r="O6" s="12">
        <f>IF(F6=3,100,IF(F6=2,75,IF(F6=1,50,IF(F6=0,25,0))))</f>
        <v>100</v>
      </c>
      <c r="P6" s="12">
        <f t="shared" ref="P6" si="2">IF(G6=3,100,IF(G6=2,75,IF(G6=1,50,IF(G6=0,25,0))))</f>
        <v>100</v>
      </c>
      <c r="Q6" s="15"/>
      <c r="R6" s="15"/>
      <c r="S6" s="15"/>
      <c r="T6" s="15"/>
      <c r="U6" s="15"/>
      <c r="V6" s="15"/>
      <c r="W6" s="15"/>
      <c r="X6" s="13">
        <v>1</v>
      </c>
      <c r="Y6" s="12">
        <f>SUM(O6:W6)*X6</f>
        <v>200</v>
      </c>
    </row>
    <row r="7" spans="1:25" hidden="1">
      <c r="A7" s="12"/>
      <c r="B7" s="12">
        <v>35</v>
      </c>
      <c r="C7" s="12" t="s">
        <v>24</v>
      </c>
      <c r="D7" s="14"/>
      <c r="E7" s="5" t="s">
        <v>54</v>
      </c>
      <c r="F7" s="12">
        <v>3</v>
      </c>
      <c r="G7" s="15"/>
      <c r="H7" s="15"/>
      <c r="I7" s="15"/>
      <c r="J7" s="15"/>
      <c r="K7" s="15"/>
      <c r="L7" s="15"/>
      <c r="M7" s="15"/>
      <c r="N7" s="15"/>
      <c r="O7" s="12">
        <f>IF(F7=3,100,IF(F7=2,75,IF(F7=1,50,IF(F7=0,25,0))))</f>
        <v>100</v>
      </c>
      <c r="P7" s="15"/>
      <c r="Q7" s="15"/>
      <c r="R7" s="15"/>
      <c r="S7" s="15"/>
      <c r="T7" s="15"/>
      <c r="U7" s="15"/>
      <c r="V7" s="15"/>
      <c r="W7" s="15"/>
      <c r="X7" s="13">
        <v>1</v>
      </c>
      <c r="Y7" s="12">
        <f>SUM(O7:W7)*X7</f>
        <v>100</v>
      </c>
    </row>
    <row r="8" spans="1:25" hidden="1">
      <c r="A8" s="12"/>
      <c r="B8" s="12">
        <v>35</v>
      </c>
      <c r="C8" s="12" t="s">
        <v>55</v>
      </c>
      <c r="D8" s="14"/>
      <c r="E8" s="5">
        <v>32</v>
      </c>
      <c r="F8" s="12">
        <v>3</v>
      </c>
      <c r="G8" s="12">
        <v>3</v>
      </c>
      <c r="H8" s="12">
        <v>3</v>
      </c>
      <c r="I8" s="12">
        <v>3</v>
      </c>
      <c r="J8" s="12">
        <v>3</v>
      </c>
      <c r="K8" s="16">
        <v>3</v>
      </c>
      <c r="L8" s="16">
        <v>3</v>
      </c>
      <c r="M8" s="16">
        <v>3</v>
      </c>
      <c r="N8" s="16">
        <v>3</v>
      </c>
      <c r="O8" s="12">
        <f>IF(F8=3,60,IF(F8=2,45,IF(F8=1,30,IF(F8=0,15,0))))</f>
        <v>60</v>
      </c>
      <c r="P8" s="12">
        <f>IF(G8=3,60,IF(G8=2,45,IF(G8=1,30,IF(G8=0,15,0))))</f>
        <v>60</v>
      </c>
      <c r="Q8" s="12">
        <f>IF(H8=3,80,IF(H8=2,60,IF(H8=1,40,IF(H8=0,20,0))))</f>
        <v>80</v>
      </c>
      <c r="R8" s="12">
        <f>IF(I8=3,100,IF(I8=2,75,IF(I8=1,50,IF(I8=0,25,0))))</f>
        <v>100</v>
      </c>
      <c r="S8" s="12">
        <f>IF(J8=3,120,IF(J8=2,90,IF(J8=1,60,IF(J8=0,30,0))))</f>
        <v>120</v>
      </c>
      <c r="T8" s="16">
        <f>IF(K8=3,25,IF(K8=2,20,IF(K8=1,15,IF(K8=0,10,0))))</f>
        <v>25</v>
      </c>
      <c r="U8" s="16">
        <f>IF(L8=3,25,IF(L8=2,20,IF(L8=1,15,IF(L8=0,10,0))))</f>
        <v>25</v>
      </c>
      <c r="V8" s="16">
        <f>IF(M8=3,30,IF(M8=2,25,IF(M8=1,20,IF(M8=0,15,0))))</f>
        <v>30</v>
      </c>
      <c r="W8" s="16">
        <f>IF(N8=3,35,IF(N8=2,30,IF(N8=1,25,IF(N8=0,20,0))))</f>
        <v>35</v>
      </c>
      <c r="X8" s="13">
        <v>1</v>
      </c>
      <c r="Y8" s="12">
        <f t="shared" ref="Y8:Y174" si="3">SUM(O8:W8)*X8</f>
        <v>535</v>
      </c>
    </row>
    <row r="9" spans="1:25" hidden="1">
      <c r="A9" s="12"/>
      <c r="B9" s="12">
        <v>35</v>
      </c>
      <c r="C9" s="12" t="s">
        <v>56</v>
      </c>
      <c r="D9" s="14"/>
      <c r="E9" s="5">
        <v>16</v>
      </c>
      <c r="F9" s="12">
        <v>3</v>
      </c>
      <c r="G9" s="12">
        <v>3</v>
      </c>
      <c r="H9" s="12">
        <v>3</v>
      </c>
      <c r="I9" s="12">
        <v>3</v>
      </c>
      <c r="J9" s="15"/>
      <c r="K9" s="16">
        <v>3</v>
      </c>
      <c r="L9" s="16">
        <v>3</v>
      </c>
      <c r="M9" s="16">
        <v>3</v>
      </c>
      <c r="N9" s="15"/>
      <c r="O9" s="12">
        <f>IF(F9=3,60,IF(F9=2,45,IF(F9=1,30,IF(F9=0,15,0))))</f>
        <v>60</v>
      </c>
      <c r="P9" s="12">
        <f>IF(G9=3,80,IF(G9=2,60,IF(G9=1,40,IF(G9=0,20,0))))</f>
        <v>80</v>
      </c>
      <c r="Q9" s="12">
        <f>IF(H9=3,100,IF(H9=2,75,IF(H9=1,50,IF(H9=0,25,0))))</f>
        <v>100</v>
      </c>
      <c r="R9" s="12">
        <f>IF(I9=3,120,IF(I9=2,90,IF(I9=1,60,IF(I9=0,30,0))))</f>
        <v>120</v>
      </c>
      <c r="S9" s="15"/>
      <c r="T9" s="16">
        <f>IF(K9=3,25,IF(K9=2,20,IF(K9=1,15,IF(K9=0,10,0))))</f>
        <v>25</v>
      </c>
      <c r="U9" s="16">
        <f>IF(L9=3,30,IF(L9=2,25,IF(L9=1,20,IF(L9=0,15,0))))</f>
        <v>30</v>
      </c>
      <c r="V9" s="16">
        <f>IF(M9=3,35,IF(M9=2,30,IF(M9=1,25,IF(M9=0,20,0))))</f>
        <v>35</v>
      </c>
      <c r="W9" s="15"/>
      <c r="X9" s="13">
        <v>1</v>
      </c>
      <c r="Y9" s="12">
        <f t="shared" ref="Y9" si="4">SUM(O9:W9)*X9</f>
        <v>450</v>
      </c>
    </row>
    <row r="10" spans="1:25" hidden="1">
      <c r="A10" s="12"/>
      <c r="B10" s="12">
        <v>35</v>
      </c>
      <c r="C10" s="12" t="s">
        <v>57</v>
      </c>
      <c r="D10" s="14"/>
      <c r="E10" s="5">
        <v>8</v>
      </c>
      <c r="F10" s="12">
        <v>3</v>
      </c>
      <c r="G10" s="12">
        <v>3</v>
      </c>
      <c r="H10" s="12">
        <v>3</v>
      </c>
      <c r="I10" s="15"/>
      <c r="J10" s="15"/>
      <c r="K10" s="16">
        <v>3</v>
      </c>
      <c r="L10" s="16">
        <v>3</v>
      </c>
      <c r="M10" s="15"/>
      <c r="N10" s="15"/>
      <c r="O10" s="12">
        <f>IF(F10=3,80,IF(F10=2,60,IF(F10=1,40,IF(F10=0,20,0))))</f>
        <v>80</v>
      </c>
      <c r="P10" s="12">
        <f>IF(G10=3,100,IF(G10=2,75,IF(G10=1,50,IF(G10=0,25,0))))</f>
        <v>100</v>
      </c>
      <c r="Q10" s="12">
        <f>IF(H10=3,120,IF(H10=2,90,IF(H10=1,60,IF(H10=0,30,0))))</f>
        <v>120</v>
      </c>
      <c r="R10" s="15"/>
      <c r="S10" s="15"/>
      <c r="T10" s="16">
        <f>IF(K10=3,30,IF(K10=2,25,IF(K10=1,20,IF(K10=0,15,0))))</f>
        <v>30</v>
      </c>
      <c r="U10" s="16">
        <f>IF(L10=3,35,IF(L10=2,30,IF(L10=1,25,IF(L10=0,20,0))))</f>
        <v>35</v>
      </c>
      <c r="V10" s="15"/>
      <c r="W10" s="15"/>
      <c r="X10" s="13">
        <v>1</v>
      </c>
      <c r="Y10" s="12">
        <f t="shared" ref="Y10" si="5">SUM(O10:W10)*X10</f>
        <v>365</v>
      </c>
    </row>
    <row r="11" spans="1:25" s="9" customFormat="1" hidden="1">
      <c r="A11" s="13"/>
      <c r="B11" s="12">
        <v>35</v>
      </c>
      <c r="C11" s="13" t="s">
        <v>58</v>
      </c>
      <c r="D11" s="17"/>
      <c r="E11" s="18" t="s">
        <v>141</v>
      </c>
      <c r="F11" s="13">
        <v>3</v>
      </c>
      <c r="G11" s="13">
        <v>3</v>
      </c>
      <c r="H11" s="13">
        <v>3</v>
      </c>
      <c r="I11" s="13">
        <v>3</v>
      </c>
      <c r="J11" s="15"/>
      <c r="K11" s="15"/>
      <c r="L11" s="15"/>
      <c r="M11" s="15"/>
      <c r="N11" s="15"/>
      <c r="O11" s="12">
        <f>IF(F11=3,70,IF(F11=2,50,IF(F11=1,35,IF(F11=0,20,0))))</f>
        <v>70</v>
      </c>
      <c r="P11" s="12">
        <f>IF(G11=3,70,IF(G11=2,50,IF(G11=1,35,IF(G11=0,20,0))))</f>
        <v>70</v>
      </c>
      <c r="Q11" s="12">
        <f>IF(H11=3,100,IF(H11=2,75,IF(H11=1,50,IF(H11=0,25,0))))</f>
        <v>100</v>
      </c>
      <c r="R11" s="12">
        <f>IF(I11=3,120,IF(I11=2,90,IF(I11=1,60,IF(I11=0,30,0))))</f>
        <v>120</v>
      </c>
      <c r="S11" s="15"/>
      <c r="T11" s="15"/>
      <c r="U11" s="15"/>
      <c r="V11" s="15"/>
      <c r="W11" s="15"/>
      <c r="X11" s="13">
        <v>1</v>
      </c>
      <c r="Y11" s="12">
        <f>SUM(O11:W11)*X11</f>
        <v>360</v>
      </c>
    </row>
    <row r="12" spans="1:25" s="9" customFormat="1" hidden="1">
      <c r="A12" s="13"/>
      <c r="B12" s="12">
        <v>35</v>
      </c>
      <c r="C12" s="13" t="s">
        <v>59</v>
      </c>
      <c r="D12" s="17"/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9" customFormat="1" hidden="1">
      <c r="A13" s="13"/>
      <c r="B13" s="12">
        <v>35</v>
      </c>
      <c r="C13" s="13" t="s">
        <v>117</v>
      </c>
      <c r="D13" s="17"/>
      <c r="E13" s="18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9" customFormat="1" hidden="1">
      <c r="A14" s="13"/>
      <c r="B14" s="12">
        <v>35</v>
      </c>
      <c r="C14" s="13" t="s">
        <v>142</v>
      </c>
      <c r="D14" s="17"/>
      <c r="E14" s="1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9" customFormat="1" hidden="1">
      <c r="A15" s="13"/>
      <c r="B15" s="12">
        <v>35</v>
      </c>
      <c r="C15" s="13" t="s">
        <v>60</v>
      </c>
      <c r="D15" s="17"/>
      <c r="E15" s="1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9" customFormat="1" hidden="1">
      <c r="A16" s="13"/>
      <c r="B16" s="12">
        <v>35</v>
      </c>
      <c r="C16" s="13" t="s">
        <v>61</v>
      </c>
      <c r="D16" s="17"/>
      <c r="E16" s="1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9" customFormat="1" hidden="1">
      <c r="A17" s="13"/>
      <c r="B17" s="12">
        <v>35</v>
      </c>
      <c r="C17" s="13" t="s">
        <v>62</v>
      </c>
      <c r="D17" s="17"/>
      <c r="E17" s="1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9" customFormat="1" hidden="1">
      <c r="A18" s="13"/>
      <c r="B18" s="12">
        <v>35</v>
      </c>
      <c r="C18" s="13" t="s">
        <v>63</v>
      </c>
      <c r="D18" s="17"/>
      <c r="E18" s="1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9" customFormat="1" hidden="1">
      <c r="A19" s="13"/>
      <c r="B19" s="13">
        <f>B4+5</f>
        <v>40</v>
      </c>
      <c r="C19" s="13" t="str">
        <f>C4</f>
        <v>Tayside and Fife</v>
      </c>
      <c r="D19" s="17"/>
      <c r="E19" s="1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9" customFormat="1" hidden="1">
      <c r="A20" s="13"/>
      <c r="B20" s="13">
        <f t="shared" ref="B20:B83" si="6">B5+5</f>
        <v>40</v>
      </c>
      <c r="C20" s="13" t="str">
        <f t="shared" ref="C20:C83" si="7">C5</f>
        <v>Grampian</v>
      </c>
      <c r="D20" s="17"/>
      <c r="E20" s="1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9" customFormat="1" hidden="1">
      <c r="A21" s="13"/>
      <c r="B21" s="13">
        <f t="shared" si="6"/>
        <v>40</v>
      </c>
      <c r="C21" s="13" t="str">
        <f t="shared" si="7"/>
        <v>South</v>
      </c>
      <c r="D21" s="17"/>
      <c r="E21" s="1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9" customFormat="1" hidden="1">
      <c r="A22" s="13"/>
      <c r="B22" s="13">
        <f t="shared" si="6"/>
        <v>40</v>
      </c>
      <c r="C22" s="13" t="str">
        <f t="shared" si="7"/>
        <v>East</v>
      </c>
      <c r="D22" s="17"/>
      <c r="E22" s="1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9" customFormat="1" hidden="1">
      <c r="A23" s="13"/>
      <c r="B23" s="13">
        <f t="shared" si="6"/>
        <v>40</v>
      </c>
      <c r="C23" s="13" t="str">
        <f t="shared" si="7"/>
        <v>Central</v>
      </c>
      <c r="D23" s="17"/>
      <c r="E23" s="1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9" customFormat="1" hidden="1">
      <c r="A24" s="13"/>
      <c r="B24" s="13">
        <f t="shared" si="6"/>
        <v>40</v>
      </c>
      <c r="C24" s="13" t="str">
        <f t="shared" si="7"/>
        <v>Nationals</v>
      </c>
      <c r="D24" s="17"/>
      <c r="E24" s="1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9" customFormat="1" hidden="1">
      <c r="A25" s="13"/>
      <c r="B25" s="13">
        <f t="shared" si="6"/>
        <v>40</v>
      </c>
      <c r="C25" s="13" t="str">
        <f t="shared" si="7"/>
        <v>British</v>
      </c>
      <c r="D25" s="17"/>
      <c r="E25" s="1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9" customFormat="1" hidden="1">
      <c r="A26" s="13"/>
      <c r="B26" s="13">
        <f t="shared" si="6"/>
        <v>40</v>
      </c>
      <c r="C26" s="13" t="str">
        <f t="shared" si="7"/>
        <v>European</v>
      </c>
      <c r="D26" s="17"/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9" customFormat="1" hidden="1">
      <c r="A27" s="13"/>
      <c r="B27" s="13">
        <f t="shared" si="6"/>
        <v>40</v>
      </c>
      <c r="C27" s="13" t="str">
        <f t="shared" si="7"/>
        <v>World</v>
      </c>
      <c r="D27" s="17"/>
      <c r="E27" s="1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9" customFormat="1" hidden="1">
      <c r="A28" s="13"/>
      <c r="B28" s="13">
        <f t="shared" si="6"/>
        <v>40</v>
      </c>
      <c r="C28" s="13" t="str">
        <f t="shared" si="7"/>
        <v>East of England</v>
      </c>
      <c r="D28" s="17"/>
      <c r="E28" s="1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9" customFormat="1" hidden="1">
      <c r="A29" s="13"/>
      <c r="B29" s="13">
        <f t="shared" si="6"/>
        <v>40</v>
      </c>
      <c r="C29" s="13" t="str">
        <f t="shared" si="7"/>
        <v>North of England</v>
      </c>
      <c r="D29" s="17"/>
      <c r="E29" s="1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9" customFormat="1" hidden="1">
      <c r="A30" s="13"/>
      <c r="B30" s="13">
        <f t="shared" si="6"/>
        <v>40</v>
      </c>
      <c r="C30" s="13" t="str">
        <f t="shared" si="7"/>
        <v>Other 3</v>
      </c>
      <c r="D30" s="17"/>
      <c r="E30" s="1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s="9" customFormat="1" hidden="1">
      <c r="A31" s="13"/>
      <c r="B31" s="13">
        <f t="shared" si="6"/>
        <v>40</v>
      </c>
      <c r="C31" s="13" t="str">
        <f t="shared" si="7"/>
        <v>Other 4</v>
      </c>
      <c r="D31" s="17"/>
      <c r="E31" s="1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9" customFormat="1" hidden="1">
      <c r="A32" s="13"/>
      <c r="B32" s="13">
        <f t="shared" si="6"/>
        <v>40</v>
      </c>
      <c r="C32" s="13" t="str">
        <f t="shared" si="7"/>
        <v>Other 5</v>
      </c>
      <c r="D32" s="17"/>
      <c r="E32" s="1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9" customFormat="1" hidden="1">
      <c r="A33" s="13"/>
      <c r="B33" s="13">
        <f t="shared" si="6"/>
        <v>40</v>
      </c>
      <c r="C33" s="13" t="str">
        <f t="shared" si="7"/>
        <v>Other 6</v>
      </c>
      <c r="D33" s="17"/>
      <c r="E33" s="1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9" customFormat="1" hidden="1">
      <c r="A34" s="13"/>
      <c r="B34" s="13">
        <f>B19+5</f>
        <v>45</v>
      </c>
      <c r="C34" s="13" t="str">
        <f>C19</f>
        <v>Tayside and Fife</v>
      </c>
      <c r="D34" s="17"/>
      <c r="E34" s="1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9" customFormat="1" hidden="1">
      <c r="A35" s="13"/>
      <c r="B35" s="13">
        <f t="shared" si="6"/>
        <v>45</v>
      </c>
      <c r="C35" s="13" t="str">
        <f t="shared" si="7"/>
        <v>Grampian</v>
      </c>
      <c r="D35" s="17"/>
      <c r="E35" s="1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9" customFormat="1" hidden="1">
      <c r="A36" s="13"/>
      <c r="B36" s="13">
        <f t="shared" si="6"/>
        <v>45</v>
      </c>
      <c r="C36" s="13" t="str">
        <f t="shared" si="7"/>
        <v>South</v>
      </c>
      <c r="D36" s="17"/>
      <c r="E36" s="1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9" customFormat="1" hidden="1">
      <c r="A37" s="13"/>
      <c r="B37" s="13">
        <f t="shared" si="6"/>
        <v>45</v>
      </c>
      <c r="C37" s="13" t="str">
        <f t="shared" si="7"/>
        <v>East</v>
      </c>
      <c r="D37" s="17"/>
      <c r="E37" s="18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9" customFormat="1" hidden="1">
      <c r="A38" s="13"/>
      <c r="B38" s="13">
        <f t="shared" si="6"/>
        <v>45</v>
      </c>
      <c r="C38" s="13" t="str">
        <f t="shared" si="7"/>
        <v>Central</v>
      </c>
      <c r="D38" s="17"/>
      <c r="E38" s="1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9" customFormat="1" hidden="1">
      <c r="A39" s="13"/>
      <c r="B39" s="13">
        <f t="shared" si="6"/>
        <v>45</v>
      </c>
      <c r="C39" s="13" t="str">
        <f t="shared" si="7"/>
        <v>Nationals</v>
      </c>
      <c r="D39" s="17"/>
      <c r="E39" s="18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9" customFormat="1" hidden="1">
      <c r="A40" s="13"/>
      <c r="B40" s="13">
        <f t="shared" si="6"/>
        <v>45</v>
      </c>
      <c r="C40" s="13" t="str">
        <f t="shared" si="7"/>
        <v>British</v>
      </c>
      <c r="D40" s="17"/>
      <c r="E40" s="18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9" customFormat="1" hidden="1">
      <c r="A41" s="13"/>
      <c r="B41" s="13">
        <f t="shared" si="6"/>
        <v>45</v>
      </c>
      <c r="C41" s="13" t="str">
        <f t="shared" si="7"/>
        <v>European</v>
      </c>
      <c r="D41" s="17"/>
      <c r="E41" s="1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9" customFormat="1" hidden="1">
      <c r="A42" s="13"/>
      <c r="B42" s="13">
        <f t="shared" si="6"/>
        <v>45</v>
      </c>
      <c r="C42" s="13" t="str">
        <f t="shared" si="7"/>
        <v>World</v>
      </c>
      <c r="D42" s="17"/>
      <c r="E42" s="1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9" customFormat="1" hidden="1">
      <c r="A43" s="13"/>
      <c r="B43" s="13">
        <f t="shared" si="6"/>
        <v>45</v>
      </c>
      <c r="C43" s="13" t="str">
        <f t="shared" si="7"/>
        <v>East of England</v>
      </c>
      <c r="D43" s="17"/>
      <c r="E43" s="18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9" customFormat="1" hidden="1">
      <c r="A44" s="13"/>
      <c r="B44" s="13">
        <f t="shared" si="6"/>
        <v>45</v>
      </c>
      <c r="C44" s="13" t="str">
        <f t="shared" si="7"/>
        <v>North of England</v>
      </c>
      <c r="D44" s="17"/>
      <c r="E44" s="18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9" customFormat="1" hidden="1">
      <c r="A45" s="13"/>
      <c r="B45" s="13">
        <f t="shared" si="6"/>
        <v>45</v>
      </c>
      <c r="C45" s="13" t="str">
        <f t="shared" si="7"/>
        <v>Other 3</v>
      </c>
      <c r="D45" s="17"/>
      <c r="E45" s="18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9" customFormat="1" hidden="1">
      <c r="A46" s="13"/>
      <c r="B46" s="13">
        <f t="shared" si="6"/>
        <v>45</v>
      </c>
      <c r="C46" s="13" t="str">
        <f t="shared" si="7"/>
        <v>Other 4</v>
      </c>
      <c r="D46" s="17"/>
      <c r="E46" s="1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9" customFormat="1" hidden="1">
      <c r="A47" s="13"/>
      <c r="B47" s="13">
        <f t="shared" si="6"/>
        <v>45</v>
      </c>
      <c r="C47" s="13" t="str">
        <f t="shared" si="7"/>
        <v>Other 5</v>
      </c>
      <c r="D47" s="17"/>
      <c r="E47" s="18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9" customFormat="1" hidden="1">
      <c r="A48" s="13"/>
      <c r="B48" s="13">
        <f t="shared" si="6"/>
        <v>45</v>
      </c>
      <c r="C48" s="13" t="str">
        <f t="shared" si="7"/>
        <v>Other 6</v>
      </c>
      <c r="D48" s="17"/>
      <c r="E48" s="18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9" customFormat="1" hidden="1">
      <c r="A49" s="13"/>
      <c r="B49" s="13">
        <f>B34+5</f>
        <v>50</v>
      </c>
      <c r="C49" s="13" t="str">
        <f>C34</f>
        <v>Tayside and Fife</v>
      </c>
      <c r="D49" s="17"/>
      <c r="E49" s="18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9" customFormat="1" hidden="1">
      <c r="A50" s="13"/>
      <c r="B50" s="13">
        <f t="shared" si="6"/>
        <v>50</v>
      </c>
      <c r="C50" s="13" t="str">
        <f t="shared" si="7"/>
        <v>Grampian</v>
      </c>
      <c r="D50" s="17"/>
      <c r="E50" s="18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9" customFormat="1" hidden="1">
      <c r="A51" s="13"/>
      <c r="B51" s="13">
        <f t="shared" si="6"/>
        <v>50</v>
      </c>
      <c r="C51" s="13" t="str">
        <f t="shared" si="7"/>
        <v>South</v>
      </c>
      <c r="D51" s="17"/>
      <c r="E51" s="18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9" customFormat="1" hidden="1">
      <c r="A52" s="13"/>
      <c r="B52" s="13">
        <f t="shared" si="6"/>
        <v>50</v>
      </c>
      <c r="C52" s="13" t="str">
        <f t="shared" si="7"/>
        <v>East</v>
      </c>
      <c r="D52" s="17"/>
      <c r="E52" s="18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9" customFormat="1" hidden="1">
      <c r="A53" s="13"/>
      <c r="B53" s="13">
        <f t="shared" si="6"/>
        <v>50</v>
      </c>
      <c r="C53" s="13" t="str">
        <f t="shared" si="7"/>
        <v>Central</v>
      </c>
      <c r="D53" s="17"/>
      <c r="E53" s="18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9" customFormat="1" hidden="1">
      <c r="A54" s="13"/>
      <c r="B54" s="13">
        <f t="shared" si="6"/>
        <v>50</v>
      </c>
      <c r="C54" s="13" t="str">
        <f t="shared" si="7"/>
        <v>Nationals</v>
      </c>
      <c r="D54" s="17"/>
      <c r="E54" s="18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9" customFormat="1" hidden="1">
      <c r="A55" s="13"/>
      <c r="B55" s="13">
        <f t="shared" si="6"/>
        <v>50</v>
      </c>
      <c r="C55" s="13" t="str">
        <f t="shared" si="7"/>
        <v>British</v>
      </c>
      <c r="D55" s="17"/>
      <c r="E55" s="18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9" customFormat="1" hidden="1">
      <c r="A56" s="13"/>
      <c r="B56" s="13">
        <f t="shared" si="6"/>
        <v>50</v>
      </c>
      <c r="C56" s="13" t="str">
        <f t="shared" si="7"/>
        <v>European</v>
      </c>
      <c r="D56" s="17"/>
      <c r="E56" s="18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9" customFormat="1" hidden="1">
      <c r="A57" s="13"/>
      <c r="B57" s="13">
        <f t="shared" si="6"/>
        <v>50</v>
      </c>
      <c r="C57" s="13" t="str">
        <f t="shared" si="7"/>
        <v>World</v>
      </c>
      <c r="D57" s="17"/>
      <c r="E57" s="18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9" customFormat="1" hidden="1">
      <c r="A58" s="13"/>
      <c r="B58" s="13">
        <f t="shared" si="6"/>
        <v>50</v>
      </c>
      <c r="C58" s="13" t="str">
        <f t="shared" si="7"/>
        <v>East of England</v>
      </c>
      <c r="D58" s="17"/>
      <c r="E58" s="1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9" customFormat="1" hidden="1">
      <c r="A59" s="13"/>
      <c r="B59" s="13">
        <f t="shared" si="6"/>
        <v>50</v>
      </c>
      <c r="C59" s="13" t="str">
        <f t="shared" si="7"/>
        <v>North of England</v>
      </c>
      <c r="D59" s="17"/>
      <c r="E59" s="1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9" customFormat="1" hidden="1">
      <c r="A60" s="13"/>
      <c r="B60" s="13">
        <f t="shared" si="6"/>
        <v>50</v>
      </c>
      <c r="C60" s="13" t="str">
        <f t="shared" si="7"/>
        <v>Other 3</v>
      </c>
      <c r="D60" s="17"/>
      <c r="E60" s="1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9" customFormat="1" hidden="1">
      <c r="A61" s="13"/>
      <c r="B61" s="13">
        <f t="shared" si="6"/>
        <v>50</v>
      </c>
      <c r="C61" s="13" t="str">
        <f t="shared" si="7"/>
        <v>Other 4</v>
      </c>
      <c r="D61" s="17"/>
      <c r="E61" s="1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9" customFormat="1" hidden="1">
      <c r="A62" s="13"/>
      <c r="B62" s="13">
        <f t="shared" si="6"/>
        <v>50</v>
      </c>
      <c r="C62" s="13" t="str">
        <f t="shared" si="7"/>
        <v>Other 5</v>
      </c>
      <c r="D62" s="17"/>
      <c r="E62" s="1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9" customFormat="1" hidden="1">
      <c r="A63" s="13"/>
      <c r="B63" s="13">
        <f t="shared" si="6"/>
        <v>50</v>
      </c>
      <c r="C63" s="13" t="str">
        <f t="shared" si="7"/>
        <v>Other 6</v>
      </c>
      <c r="D63" s="17"/>
      <c r="E63" s="1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9" customFormat="1" hidden="1">
      <c r="A64" s="13"/>
      <c r="B64" s="13">
        <f>B49+5</f>
        <v>55</v>
      </c>
      <c r="C64" s="13" t="str">
        <f>C49</f>
        <v>Tayside and Fife</v>
      </c>
      <c r="D64" s="17"/>
      <c r="E64" s="1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9" customFormat="1" hidden="1">
      <c r="A65" s="13"/>
      <c r="B65" s="13">
        <f t="shared" si="6"/>
        <v>55</v>
      </c>
      <c r="C65" s="13" t="str">
        <f t="shared" si="7"/>
        <v>Grampian</v>
      </c>
      <c r="D65" s="17"/>
      <c r="E65" s="1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9" customFormat="1" hidden="1">
      <c r="A66" s="13"/>
      <c r="B66" s="13">
        <f t="shared" si="6"/>
        <v>55</v>
      </c>
      <c r="C66" s="13" t="str">
        <f t="shared" si="7"/>
        <v>South</v>
      </c>
      <c r="D66" s="17"/>
      <c r="E66" s="1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9" customFormat="1" hidden="1">
      <c r="A67" s="13"/>
      <c r="B67" s="13">
        <f t="shared" si="6"/>
        <v>55</v>
      </c>
      <c r="C67" s="13" t="str">
        <f t="shared" si="7"/>
        <v>East</v>
      </c>
      <c r="D67" s="17"/>
      <c r="E67" s="1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9" customFormat="1" hidden="1">
      <c r="A68" s="13"/>
      <c r="B68" s="13">
        <f t="shared" si="6"/>
        <v>55</v>
      </c>
      <c r="C68" s="13" t="str">
        <f t="shared" si="7"/>
        <v>Central</v>
      </c>
      <c r="D68" s="17"/>
      <c r="E68" s="1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9" customFormat="1" hidden="1">
      <c r="A69" s="13"/>
      <c r="B69" s="13">
        <f t="shared" si="6"/>
        <v>55</v>
      </c>
      <c r="C69" s="13" t="str">
        <f t="shared" si="7"/>
        <v>Nationals</v>
      </c>
      <c r="D69" s="17"/>
      <c r="E69" s="1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9" customFormat="1" hidden="1">
      <c r="A70" s="13"/>
      <c r="B70" s="13">
        <f t="shared" si="6"/>
        <v>55</v>
      </c>
      <c r="C70" s="13" t="str">
        <f t="shared" si="7"/>
        <v>British</v>
      </c>
      <c r="D70" s="17"/>
      <c r="E70" s="1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9" customFormat="1" hidden="1">
      <c r="A71" s="13"/>
      <c r="B71" s="13">
        <f t="shared" si="6"/>
        <v>55</v>
      </c>
      <c r="C71" s="13" t="str">
        <f t="shared" si="7"/>
        <v>European</v>
      </c>
      <c r="D71" s="17"/>
      <c r="E71" s="1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s="9" customFormat="1" hidden="1">
      <c r="A72" s="13"/>
      <c r="B72" s="13">
        <f t="shared" si="6"/>
        <v>55</v>
      </c>
      <c r="C72" s="13" t="str">
        <f t="shared" si="7"/>
        <v>World</v>
      </c>
      <c r="D72" s="17"/>
      <c r="E72" s="1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s="9" customFormat="1" hidden="1">
      <c r="A73" s="13"/>
      <c r="B73" s="13">
        <f t="shared" si="6"/>
        <v>55</v>
      </c>
      <c r="C73" s="13" t="str">
        <f t="shared" si="7"/>
        <v>East of England</v>
      </c>
      <c r="D73" s="17"/>
      <c r="E73" s="1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s="9" customFormat="1" hidden="1">
      <c r="A74" s="13"/>
      <c r="B74" s="13">
        <f t="shared" si="6"/>
        <v>55</v>
      </c>
      <c r="C74" s="13" t="str">
        <f t="shared" si="7"/>
        <v>North of England</v>
      </c>
      <c r="D74" s="17"/>
      <c r="E74" s="18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s="9" customFormat="1" hidden="1">
      <c r="A75" s="13"/>
      <c r="B75" s="13">
        <f t="shared" si="6"/>
        <v>55</v>
      </c>
      <c r="C75" s="13" t="str">
        <f t="shared" si="7"/>
        <v>Other 3</v>
      </c>
      <c r="D75" s="17"/>
      <c r="E75" s="18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9" customFormat="1" hidden="1">
      <c r="A76" s="13"/>
      <c r="B76" s="13">
        <f t="shared" si="6"/>
        <v>55</v>
      </c>
      <c r="C76" s="13" t="str">
        <f t="shared" si="7"/>
        <v>Other 4</v>
      </c>
      <c r="D76" s="17"/>
      <c r="E76" s="18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s="9" customFormat="1" hidden="1">
      <c r="A77" s="13"/>
      <c r="B77" s="13">
        <f t="shared" si="6"/>
        <v>55</v>
      </c>
      <c r="C77" s="13" t="str">
        <f t="shared" si="7"/>
        <v>Other 5</v>
      </c>
      <c r="D77" s="17"/>
      <c r="E77" s="18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s="9" customFormat="1" hidden="1">
      <c r="A78" s="13"/>
      <c r="B78" s="13">
        <f t="shared" si="6"/>
        <v>55</v>
      </c>
      <c r="C78" s="13" t="str">
        <f t="shared" si="7"/>
        <v>Other 6</v>
      </c>
      <c r="D78" s="17"/>
      <c r="E78" s="1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s="9" customFormat="1" hidden="1">
      <c r="A79" s="13"/>
      <c r="B79" s="13">
        <f>B64+5</f>
        <v>60</v>
      </c>
      <c r="C79" s="13" t="str">
        <f>C64</f>
        <v>Tayside and Fife</v>
      </c>
      <c r="D79" s="17"/>
      <c r="E79" s="18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s="9" customFormat="1" hidden="1">
      <c r="A80" s="13"/>
      <c r="B80" s="13">
        <f t="shared" si="6"/>
        <v>60</v>
      </c>
      <c r="C80" s="13" t="str">
        <f t="shared" si="7"/>
        <v>Grampian</v>
      </c>
      <c r="D80" s="17"/>
      <c r="E80" s="18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s="9" customFormat="1" hidden="1">
      <c r="A81" s="13"/>
      <c r="B81" s="13">
        <f t="shared" si="6"/>
        <v>60</v>
      </c>
      <c r="C81" s="13" t="str">
        <f t="shared" si="7"/>
        <v>South</v>
      </c>
      <c r="D81" s="17"/>
      <c r="E81" s="18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s="9" customFormat="1" hidden="1">
      <c r="A82" s="13"/>
      <c r="B82" s="13">
        <f t="shared" si="6"/>
        <v>60</v>
      </c>
      <c r="C82" s="13" t="str">
        <f t="shared" si="7"/>
        <v>East</v>
      </c>
      <c r="D82" s="17"/>
      <c r="E82" s="18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s="9" customFormat="1" hidden="1">
      <c r="A83" s="13"/>
      <c r="B83" s="13">
        <f t="shared" si="6"/>
        <v>60</v>
      </c>
      <c r="C83" s="13" t="str">
        <f t="shared" si="7"/>
        <v>Central</v>
      </c>
      <c r="D83" s="17"/>
      <c r="E83" s="18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s="9" customFormat="1" hidden="1">
      <c r="A84" s="13"/>
      <c r="B84" s="13">
        <f t="shared" ref="B84:B93" si="8">B69+5</f>
        <v>60</v>
      </c>
      <c r="C84" s="13" t="str">
        <f t="shared" ref="C84:C93" si="9">C69</f>
        <v>Nationals</v>
      </c>
      <c r="D84" s="17"/>
      <c r="E84" s="18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s="9" customFormat="1" hidden="1">
      <c r="A85" s="13"/>
      <c r="B85" s="13">
        <f t="shared" si="8"/>
        <v>60</v>
      </c>
      <c r="C85" s="13" t="str">
        <f t="shared" si="9"/>
        <v>British</v>
      </c>
      <c r="D85" s="17"/>
      <c r="E85" s="18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s="9" customFormat="1" hidden="1">
      <c r="A86" s="13"/>
      <c r="B86" s="13">
        <f t="shared" si="8"/>
        <v>60</v>
      </c>
      <c r="C86" s="13" t="str">
        <f t="shared" si="9"/>
        <v>European</v>
      </c>
      <c r="D86" s="17"/>
      <c r="E86" s="18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9" customFormat="1" hidden="1">
      <c r="A87" s="13"/>
      <c r="B87" s="13">
        <f t="shared" si="8"/>
        <v>60</v>
      </c>
      <c r="C87" s="13" t="str">
        <f t="shared" si="9"/>
        <v>World</v>
      </c>
      <c r="D87" s="17"/>
      <c r="E87" s="18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9" customFormat="1" hidden="1">
      <c r="A88" s="13"/>
      <c r="B88" s="13">
        <f t="shared" si="8"/>
        <v>60</v>
      </c>
      <c r="C88" s="13" t="str">
        <f t="shared" si="9"/>
        <v>East of England</v>
      </c>
      <c r="D88" s="17"/>
      <c r="E88" s="1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s="9" customFormat="1" hidden="1">
      <c r="A89" s="13"/>
      <c r="B89" s="13">
        <f t="shared" si="8"/>
        <v>60</v>
      </c>
      <c r="C89" s="13" t="str">
        <f t="shared" si="9"/>
        <v>North of England</v>
      </c>
      <c r="D89" s="17"/>
      <c r="E89" s="18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s="9" customFormat="1" hidden="1">
      <c r="A90" s="13"/>
      <c r="B90" s="13">
        <f t="shared" si="8"/>
        <v>60</v>
      </c>
      <c r="C90" s="13" t="str">
        <f t="shared" si="9"/>
        <v>Other 3</v>
      </c>
      <c r="D90" s="17"/>
      <c r="E90" s="18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s="9" customFormat="1" hidden="1">
      <c r="A91" s="13"/>
      <c r="B91" s="13">
        <f t="shared" si="8"/>
        <v>60</v>
      </c>
      <c r="C91" s="13" t="str">
        <f t="shared" si="9"/>
        <v>Other 4</v>
      </c>
      <c r="D91" s="17"/>
      <c r="E91" s="18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s="9" customFormat="1" hidden="1">
      <c r="A92" s="13"/>
      <c r="B92" s="13">
        <f t="shared" si="8"/>
        <v>60</v>
      </c>
      <c r="C92" s="13" t="str">
        <f t="shared" si="9"/>
        <v>Other 5</v>
      </c>
      <c r="D92" s="17"/>
      <c r="E92" s="18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s="9" customFormat="1" hidden="1">
      <c r="A93" s="13"/>
      <c r="B93" s="13">
        <f t="shared" si="8"/>
        <v>60</v>
      </c>
      <c r="C93" s="13" t="str">
        <f t="shared" si="9"/>
        <v>Other 6</v>
      </c>
      <c r="D93" s="17"/>
      <c r="E93" s="18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s="9" customFormat="1" hidden="1">
      <c r="A94" s="13"/>
      <c r="B94" s="13">
        <f>B79+5</f>
        <v>65</v>
      </c>
      <c r="C94" s="13" t="str">
        <f>C79</f>
        <v>Tayside and Fife</v>
      </c>
      <c r="D94" s="17"/>
      <c r="E94" s="18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s="9" customFormat="1" hidden="1">
      <c r="A95" s="13"/>
      <c r="B95" s="13">
        <f t="shared" ref="B95:B123" si="10">B80+5</f>
        <v>65</v>
      </c>
      <c r="C95" s="13" t="str">
        <f t="shared" ref="C95:C123" si="11">C80</f>
        <v>Grampian</v>
      </c>
      <c r="D95" s="17"/>
      <c r="E95" s="18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s="9" customFormat="1" hidden="1">
      <c r="A96" s="13"/>
      <c r="B96" s="13">
        <f t="shared" si="10"/>
        <v>65</v>
      </c>
      <c r="C96" s="13" t="str">
        <f t="shared" si="11"/>
        <v>South</v>
      </c>
      <c r="D96" s="17"/>
      <c r="E96" s="18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9" customFormat="1" hidden="1">
      <c r="A97" s="13"/>
      <c r="B97" s="13">
        <f t="shared" si="10"/>
        <v>65</v>
      </c>
      <c r="C97" s="13" t="str">
        <f t="shared" si="11"/>
        <v>East</v>
      </c>
      <c r="D97" s="17"/>
      <c r="E97" s="18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s="9" customFormat="1" hidden="1">
      <c r="A98" s="13"/>
      <c r="B98" s="13">
        <f t="shared" si="10"/>
        <v>65</v>
      </c>
      <c r="C98" s="13" t="str">
        <f t="shared" si="11"/>
        <v>Central</v>
      </c>
      <c r="D98" s="17"/>
      <c r="E98" s="18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s="9" customFormat="1" hidden="1">
      <c r="A99" s="13"/>
      <c r="B99" s="13">
        <f t="shared" si="10"/>
        <v>65</v>
      </c>
      <c r="C99" s="13" t="str">
        <f t="shared" si="11"/>
        <v>Nationals</v>
      </c>
      <c r="D99" s="17"/>
      <c r="E99" s="18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s="9" customFormat="1" hidden="1">
      <c r="A100" s="13"/>
      <c r="B100" s="13">
        <f t="shared" si="10"/>
        <v>65</v>
      </c>
      <c r="C100" s="13" t="str">
        <f t="shared" si="11"/>
        <v>British</v>
      </c>
      <c r="D100" s="17"/>
      <c r="E100" s="18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s="9" customFormat="1" hidden="1">
      <c r="A101" s="13"/>
      <c r="B101" s="13">
        <f t="shared" si="10"/>
        <v>65</v>
      </c>
      <c r="C101" s="13" t="str">
        <f t="shared" si="11"/>
        <v>European</v>
      </c>
      <c r="D101" s="17"/>
      <c r="E101" s="18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9" customFormat="1" hidden="1">
      <c r="A102" s="13"/>
      <c r="B102" s="13">
        <f t="shared" si="10"/>
        <v>65</v>
      </c>
      <c r="C102" s="13" t="str">
        <f t="shared" si="11"/>
        <v>World</v>
      </c>
      <c r="D102" s="17"/>
      <c r="E102" s="18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s="9" customFormat="1" hidden="1">
      <c r="A103" s="13"/>
      <c r="B103" s="13">
        <f t="shared" si="10"/>
        <v>65</v>
      </c>
      <c r="C103" s="13" t="str">
        <f t="shared" si="11"/>
        <v>East of England</v>
      </c>
      <c r="D103" s="17"/>
      <c r="E103" s="18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s="9" customFormat="1" hidden="1">
      <c r="A104" s="13"/>
      <c r="B104" s="13">
        <f t="shared" si="10"/>
        <v>65</v>
      </c>
      <c r="C104" s="13" t="str">
        <f t="shared" si="11"/>
        <v>North of England</v>
      </c>
      <c r="D104" s="17"/>
      <c r="E104" s="18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s="9" customFormat="1" hidden="1">
      <c r="A105" s="13"/>
      <c r="B105" s="13">
        <f t="shared" si="10"/>
        <v>65</v>
      </c>
      <c r="C105" s="13" t="str">
        <f t="shared" si="11"/>
        <v>Other 3</v>
      </c>
      <c r="D105" s="17"/>
      <c r="E105" s="18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s="9" customFormat="1" hidden="1">
      <c r="A106" s="13"/>
      <c r="B106" s="13">
        <f t="shared" si="10"/>
        <v>65</v>
      </c>
      <c r="C106" s="13" t="str">
        <f t="shared" si="11"/>
        <v>Other 4</v>
      </c>
      <c r="D106" s="17"/>
      <c r="E106" s="18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9" customFormat="1" hidden="1">
      <c r="A107" s="13"/>
      <c r="B107" s="13">
        <f t="shared" si="10"/>
        <v>65</v>
      </c>
      <c r="C107" s="13" t="str">
        <f t="shared" si="11"/>
        <v>Other 5</v>
      </c>
      <c r="D107" s="17"/>
      <c r="E107" s="18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s="9" customFormat="1" hidden="1">
      <c r="A108" s="13"/>
      <c r="B108" s="13">
        <f t="shared" si="10"/>
        <v>65</v>
      </c>
      <c r="C108" s="13" t="str">
        <f t="shared" si="11"/>
        <v>Other 6</v>
      </c>
      <c r="D108" s="17"/>
      <c r="E108" s="18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s="9" customFormat="1" hidden="1">
      <c r="A109" s="13"/>
      <c r="B109" s="13">
        <f>B94+5</f>
        <v>70</v>
      </c>
      <c r="C109" s="13" t="str">
        <f>C94</f>
        <v>Tayside and Fife</v>
      </c>
      <c r="D109" s="17"/>
      <c r="E109" s="18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s="9" customFormat="1" hidden="1">
      <c r="A110" s="13"/>
      <c r="B110" s="13">
        <f t="shared" si="10"/>
        <v>70</v>
      </c>
      <c r="C110" s="13" t="str">
        <f t="shared" si="11"/>
        <v>Grampian</v>
      </c>
      <c r="D110" s="17"/>
      <c r="E110" s="18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s="9" customFormat="1" hidden="1">
      <c r="A111" s="13"/>
      <c r="B111" s="13">
        <f t="shared" si="10"/>
        <v>70</v>
      </c>
      <c r="C111" s="13" t="str">
        <f t="shared" si="11"/>
        <v>South</v>
      </c>
      <c r="D111" s="17"/>
      <c r="E111" s="18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s="9" customFormat="1" hidden="1">
      <c r="A112" s="13"/>
      <c r="B112" s="13">
        <f t="shared" si="10"/>
        <v>70</v>
      </c>
      <c r="C112" s="13" t="str">
        <f t="shared" si="11"/>
        <v>East</v>
      </c>
      <c r="D112" s="17"/>
      <c r="E112" s="18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s="9" customFormat="1" hidden="1">
      <c r="A113" s="13"/>
      <c r="B113" s="13">
        <f t="shared" si="10"/>
        <v>70</v>
      </c>
      <c r="C113" s="13" t="str">
        <f t="shared" si="11"/>
        <v>Central</v>
      </c>
      <c r="D113" s="17"/>
      <c r="E113" s="18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s="9" customFormat="1" hidden="1">
      <c r="A114" s="13"/>
      <c r="B114" s="13">
        <f t="shared" si="10"/>
        <v>70</v>
      </c>
      <c r="C114" s="13" t="str">
        <f t="shared" si="11"/>
        <v>Nationals</v>
      </c>
      <c r="D114" s="17"/>
      <c r="E114" s="18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s="9" customFormat="1" hidden="1">
      <c r="A115" s="13"/>
      <c r="B115" s="13">
        <f t="shared" si="10"/>
        <v>70</v>
      </c>
      <c r="C115" s="13" t="str">
        <f t="shared" si="11"/>
        <v>British</v>
      </c>
      <c r="D115" s="17"/>
      <c r="E115" s="18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s="9" customFormat="1" hidden="1">
      <c r="A116" s="13"/>
      <c r="B116" s="13">
        <f t="shared" si="10"/>
        <v>70</v>
      </c>
      <c r="C116" s="13" t="str">
        <f t="shared" si="11"/>
        <v>European</v>
      </c>
      <c r="D116" s="17"/>
      <c r="E116" s="18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9" customFormat="1" hidden="1">
      <c r="A117" s="13"/>
      <c r="B117" s="13">
        <f t="shared" si="10"/>
        <v>70</v>
      </c>
      <c r="C117" s="13" t="str">
        <f t="shared" si="11"/>
        <v>World</v>
      </c>
      <c r="D117" s="17"/>
      <c r="E117" s="18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s="9" customFormat="1" hidden="1">
      <c r="A118" s="13"/>
      <c r="B118" s="13">
        <f t="shared" si="10"/>
        <v>70</v>
      </c>
      <c r="C118" s="13" t="str">
        <f t="shared" si="11"/>
        <v>East of England</v>
      </c>
      <c r="D118" s="17"/>
      <c r="E118" s="18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s="9" customFormat="1" hidden="1">
      <c r="A119" s="13"/>
      <c r="B119" s="13">
        <f t="shared" si="10"/>
        <v>70</v>
      </c>
      <c r="C119" s="13" t="str">
        <f t="shared" si="11"/>
        <v>North of England</v>
      </c>
      <c r="D119" s="17"/>
      <c r="E119" s="18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s="9" customFormat="1" hidden="1">
      <c r="A120" s="13"/>
      <c r="B120" s="13">
        <f t="shared" si="10"/>
        <v>70</v>
      </c>
      <c r="C120" s="13" t="str">
        <f t="shared" si="11"/>
        <v>Other 3</v>
      </c>
      <c r="D120" s="17"/>
      <c r="E120" s="18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s="9" customFormat="1" hidden="1">
      <c r="A121" s="13"/>
      <c r="B121" s="13">
        <f t="shared" si="10"/>
        <v>70</v>
      </c>
      <c r="C121" s="13" t="str">
        <f t="shared" si="11"/>
        <v>Other 4</v>
      </c>
      <c r="D121" s="17"/>
      <c r="E121" s="18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9" customFormat="1" hidden="1">
      <c r="A122" s="13"/>
      <c r="B122" s="13">
        <f t="shared" si="10"/>
        <v>70</v>
      </c>
      <c r="C122" s="13" t="str">
        <f t="shared" si="11"/>
        <v>Other 5</v>
      </c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s="9" customFormat="1" hidden="1">
      <c r="A123" s="13"/>
      <c r="B123" s="13">
        <f t="shared" si="10"/>
        <v>70</v>
      </c>
      <c r="C123" s="13" t="str">
        <f t="shared" si="11"/>
        <v>Other 6</v>
      </c>
      <c r="D123" s="17"/>
      <c r="E123" s="18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s="9" customFormat="1">
      <c r="A124" s="19" t="s">
        <v>44</v>
      </c>
      <c r="B124" s="13">
        <v>50</v>
      </c>
      <c r="C124" s="13" t="s">
        <v>57</v>
      </c>
      <c r="D124" s="17"/>
      <c r="E124" s="18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>
        <v>202.5</v>
      </c>
    </row>
    <row r="125" spans="1:25" s="9" customFormat="1">
      <c r="A125" s="19" t="s">
        <v>113</v>
      </c>
      <c r="B125" s="13">
        <v>55</v>
      </c>
      <c r="C125" s="13" t="s">
        <v>57</v>
      </c>
      <c r="D125" s="17"/>
      <c r="E125" s="18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>
        <v>67.5</v>
      </c>
    </row>
    <row r="126" spans="1:25" s="9" customFormat="1">
      <c r="A126" s="19" t="s">
        <v>114</v>
      </c>
      <c r="B126" s="13">
        <v>55</v>
      </c>
      <c r="C126" s="13" t="s">
        <v>57</v>
      </c>
      <c r="D126" s="17"/>
      <c r="E126" s="18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>
        <v>112.5</v>
      </c>
    </row>
    <row r="127" spans="1:25" s="9" customFormat="1">
      <c r="A127" s="19" t="s">
        <v>115</v>
      </c>
      <c r="B127" s="13">
        <v>60</v>
      </c>
      <c r="C127" s="13" t="s">
        <v>57</v>
      </c>
      <c r="D127" s="17"/>
      <c r="E127" s="18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>
        <v>112.5</v>
      </c>
    </row>
    <row r="128" spans="1:25" s="9" customFormat="1">
      <c r="A128" s="19" t="s">
        <v>64</v>
      </c>
      <c r="B128" s="13">
        <v>60</v>
      </c>
      <c r="C128" s="13" t="s">
        <v>57</v>
      </c>
      <c r="D128" s="17"/>
      <c r="E128" s="18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>
        <v>540</v>
      </c>
    </row>
    <row r="129" spans="1:25" s="9" customFormat="1">
      <c r="A129" s="19" t="s">
        <v>68</v>
      </c>
      <c r="B129" s="13">
        <v>65</v>
      </c>
      <c r="C129" s="13" t="s">
        <v>57</v>
      </c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>
        <v>270</v>
      </c>
    </row>
    <row r="130" spans="1:25" s="9" customFormat="1">
      <c r="A130" s="19" t="s">
        <v>90</v>
      </c>
      <c r="B130" s="13">
        <v>65</v>
      </c>
      <c r="C130" s="13" t="s">
        <v>57</v>
      </c>
      <c r="D130" s="17"/>
      <c r="E130" s="18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>
        <v>157.5</v>
      </c>
    </row>
    <row r="131" spans="1:25" s="9" customFormat="1">
      <c r="A131" s="19" t="s">
        <v>78</v>
      </c>
      <c r="B131" s="13">
        <v>65</v>
      </c>
      <c r="C131" s="13" t="s">
        <v>57</v>
      </c>
      <c r="D131" s="17"/>
      <c r="E131" s="18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>
        <v>135</v>
      </c>
    </row>
    <row r="132" spans="1:25" s="9" customFormat="1">
      <c r="A132" s="19" t="s">
        <v>96</v>
      </c>
      <c r="B132" s="13">
        <v>70</v>
      </c>
      <c r="C132" s="13" t="s">
        <v>57</v>
      </c>
      <c r="D132" s="17"/>
      <c r="E132" s="18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>
        <v>112.5</v>
      </c>
    </row>
    <row r="133" spans="1:25" s="9" customFormat="1">
      <c r="A133" s="19" t="s">
        <v>116</v>
      </c>
      <c r="B133" s="13">
        <v>55</v>
      </c>
      <c r="C133" s="13" t="s">
        <v>58</v>
      </c>
      <c r="D133" s="17"/>
      <c r="E133" s="18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>
        <v>135</v>
      </c>
    </row>
    <row r="134" spans="1:25" s="9" customFormat="1">
      <c r="A134" s="19" t="s">
        <v>114</v>
      </c>
      <c r="B134" s="13">
        <v>55</v>
      </c>
      <c r="C134" s="13" t="s">
        <v>58</v>
      </c>
      <c r="D134" s="17"/>
      <c r="E134" s="18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>
        <v>310</v>
      </c>
    </row>
    <row r="135" spans="1:25" s="9" customFormat="1">
      <c r="A135" s="19" t="s">
        <v>115</v>
      </c>
      <c r="B135" s="13">
        <v>60</v>
      </c>
      <c r="C135" s="13" t="s">
        <v>58</v>
      </c>
      <c r="D135" s="17"/>
      <c r="E135" s="18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>
        <v>160</v>
      </c>
    </row>
    <row r="136" spans="1:25" s="9" customFormat="1">
      <c r="A136" s="19" t="s">
        <v>78</v>
      </c>
      <c r="B136" s="13">
        <v>65</v>
      </c>
      <c r="C136" s="13" t="s">
        <v>58</v>
      </c>
      <c r="D136" s="17"/>
      <c r="E136" s="18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>
        <v>60</v>
      </c>
    </row>
    <row r="137" spans="1:25" s="9" customFormat="1">
      <c r="A137" s="19" t="s">
        <v>68</v>
      </c>
      <c r="B137" s="13">
        <v>65</v>
      </c>
      <c r="C137" s="13" t="s">
        <v>58</v>
      </c>
      <c r="D137" s="17"/>
      <c r="E137" s="18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>
        <v>420</v>
      </c>
    </row>
    <row r="138" spans="1:25" s="9" customFormat="1">
      <c r="A138" s="19" t="s">
        <v>82</v>
      </c>
      <c r="B138" s="13">
        <v>65</v>
      </c>
      <c r="C138" s="13" t="s">
        <v>58</v>
      </c>
      <c r="D138" s="17"/>
      <c r="E138" s="18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>
        <v>330</v>
      </c>
    </row>
    <row r="139" spans="1:25" s="9" customFormat="1">
      <c r="A139" s="19" t="s">
        <v>86</v>
      </c>
      <c r="B139" s="13">
        <v>65</v>
      </c>
      <c r="C139" s="13" t="s">
        <v>58</v>
      </c>
      <c r="D139" s="17"/>
      <c r="E139" s="18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130</v>
      </c>
    </row>
    <row r="140" spans="1:25" s="9" customFormat="1">
      <c r="A140" s="19" t="s">
        <v>90</v>
      </c>
      <c r="B140" s="13">
        <v>70</v>
      </c>
      <c r="C140" s="13" t="s">
        <v>58</v>
      </c>
      <c r="D140" s="17"/>
      <c r="E140" s="18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>
        <v>420</v>
      </c>
    </row>
    <row r="141" spans="1:25" s="9" customFormat="1">
      <c r="A141" s="19" t="s">
        <v>115</v>
      </c>
      <c r="B141" s="13">
        <v>60</v>
      </c>
      <c r="C141" s="13" t="s">
        <v>117</v>
      </c>
      <c r="D141" s="17"/>
      <c r="E141" s="18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>
        <v>270</v>
      </c>
    </row>
    <row r="142" spans="1:25" s="9" customFormat="1">
      <c r="A142" s="19" t="s">
        <v>68</v>
      </c>
      <c r="B142" s="13">
        <v>65</v>
      </c>
      <c r="C142" s="13" t="s">
        <v>117</v>
      </c>
      <c r="D142" s="17"/>
      <c r="E142" s="18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>
        <v>250</v>
      </c>
    </row>
    <row r="143" spans="1:25" s="9" customFormat="1">
      <c r="A143" s="19" t="s">
        <v>90</v>
      </c>
      <c r="B143" s="13">
        <v>70</v>
      </c>
      <c r="C143" s="13" t="s">
        <v>117</v>
      </c>
      <c r="D143" s="17"/>
      <c r="E143" s="18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>
        <v>270</v>
      </c>
    </row>
    <row r="144" spans="1:25" s="9" customFormat="1">
      <c r="A144" s="19" t="s">
        <v>96</v>
      </c>
      <c r="B144" s="13">
        <v>70</v>
      </c>
      <c r="C144" s="13" t="s">
        <v>117</v>
      </c>
      <c r="D144" s="17"/>
      <c r="E144" s="18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>
        <v>105</v>
      </c>
    </row>
    <row r="145" spans="1:25">
      <c r="A145" s="19" t="s">
        <v>31</v>
      </c>
      <c r="B145" s="12">
        <v>35</v>
      </c>
      <c r="C145" s="12" t="s">
        <v>33</v>
      </c>
      <c r="D145" s="14"/>
      <c r="E145" s="5" t="s">
        <v>53</v>
      </c>
      <c r="F145" s="12">
        <v>3</v>
      </c>
      <c r="G145" s="12">
        <v>3</v>
      </c>
      <c r="H145" s="15"/>
      <c r="I145" s="15"/>
      <c r="J145" s="15"/>
      <c r="K145" s="15"/>
      <c r="L145" s="15"/>
      <c r="M145" s="15"/>
      <c r="N145" s="15"/>
      <c r="O145" s="12">
        <f t="shared" ref="O145:O146" si="12">IF(F145=3,100,IF(F145=2,75,IF(F145=1,50,IF(F145=0,25,0))))</f>
        <v>100</v>
      </c>
      <c r="P145" s="12">
        <f t="shared" ref="P145:P146" si="13">IF(G145=3,100,IF(G145=2,75,IF(G145=1,50,IF(G145=0,25,0))))</f>
        <v>100</v>
      </c>
      <c r="Q145" s="15"/>
      <c r="R145" s="15"/>
      <c r="S145" s="15"/>
      <c r="T145" s="15"/>
      <c r="U145" s="15"/>
      <c r="V145" s="15"/>
      <c r="W145" s="15"/>
      <c r="X145" s="13">
        <v>1</v>
      </c>
      <c r="Y145" s="12">
        <f t="shared" ref="Y145:Y146" si="14">SUM(O145:W145)*X145</f>
        <v>200</v>
      </c>
    </row>
    <row r="146" spans="1:25">
      <c r="A146" s="19" t="s">
        <v>32</v>
      </c>
      <c r="B146" s="12">
        <v>35</v>
      </c>
      <c r="C146" s="12" t="s">
        <v>33</v>
      </c>
      <c r="D146" s="14"/>
      <c r="E146" s="5" t="s">
        <v>53</v>
      </c>
      <c r="F146" s="12">
        <v>3</v>
      </c>
      <c r="G146" s="12">
        <v>2</v>
      </c>
      <c r="H146" s="15"/>
      <c r="I146" s="15"/>
      <c r="J146" s="15"/>
      <c r="K146" s="15"/>
      <c r="L146" s="15"/>
      <c r="M146" s="15"/>
      <c r="N146" s="15"/>
      <c r="O146" s="12">
        <f t="shared" si="12"/>
        <v>100</v>
      </c>
      <c r="P146" s="12">
        <f t="shared" si="13"/>
        <v>75</v>
      </c>
      <c r="Q146" s="15"/>
      <c r="R146" s="15"/>
      <c r="S146" s="15"/>
      <c r="T146" s="15"/>
      <c r="U146" s="15"/>
      <c r="V146" s="15"/>
      <c r="W146" s="15"/>
      <c r="X146" s="13">
        <v>1</v>
      </c>
      <c r="Y146" s="12">
        <f t="shared" si="14"/>
        <v>175</v>
      </c>
    </row>
    <row r="147" spans="1:25">
      <c r="A147" s="19" t="s">
        <v>104</v>
      </c>
      <c r="B147" s="12">
        <v>40</v>
      </c>
      <c r="C147" s="12" t="s">
        <v>33</v>
      </c>
      <c r="D147" s="14"/>
      <c r="E147" s="5" t="s">
        <v>13</v>
      </c>
      <c r="F147" s="12">
        <v>3</v>
      </c>
      <c r="G147" s="12">
        <v>3</v>
      </c>
      <c r="H147" s="12">
        <v>3</v>
      </c>
      <c r="I147" s="12">
        <v>3</v>
      </c>
      <c r="J147" s="15"/>
      <c r="K147" s="15"/>
      <c r="L147" s="15"/>
      <c r="M147" s="15"/>
      <c r="N147" s="15"/>
      <c r="O147" s="12">
        <f t="shared" ref="O147:O152" si="15">IF(F147=3,90,IF(F147=2,70,IF(F147=1,45,IF(F147=0,20,0))))</f>
        <v>90</v>
      </c>
      <c r="P147" s="12">
        <f t="shared" ref="P147" si="16">IF(G147=3,90,IF(G147=2,70,IF(G147=1,45,IF(G147=0,20,0))))</f>
        <v>90</v>
      </c>
      <c r="Q147" s="12">
        <f t="shared" ref="Q147" si="17">IF(H147=3,90,IF(H147=2,70,IF(H147=1,45,IF(H147=0,20,0))))</f>
        <v>90</v>
      </c>
      <c r="R147" s="12">
        <f t="shared" ref="R147" si="18">IF(I147=3,90,IF(I147=2,70,IF(I147=1,45,IF(I147=0,20,0))))</f>
        <v>90</v>
      </c>
      <c r="S147" s="15"/>
      <c r="T147" s="15"/>
      <c r="U147" s="15"/>
      <c r="V147" s="15"/>
      <c r="W147" s="15"/>
      <c r="X147" s="13">
        <v>1</v>
      </c>
      <c r="Y147" s="12">
        <f t="shared" ref="Y147" si="19">SUM(O147:W147)*X147</f>
        <v>360</v>
      </c>
    </row>
    <row r="148" spans="1:25">
      <c r="A148" s="19" t="s">
        <v>34</v>
      </c>
      <c r="B148" s="12">
        <v>40</v>
      </c>
      <c r="C148" s="12" t="s">
        <v>33</v>
      </c>
      <c r="D148" s="14"/>
      <c r="E148" s="5" t="s">
        <v>13</v>
      </c>
      <c r="F148" s="12">
        <v>2</v>
      </c>
      <c r="G148" s="12">
        <v>0</v>
      </c>
      <c r="H148" s="12">
        <v>1</v>
      </c>
      <c r="I148" s="12">
        <v>3</v>
      </c>
      <c r="J148" s="15"/>
      <c r="K148" s="15"/>
      <c r="L148" s="15"/>
      <c r="M148" s="15"/>
      <c r="N148" s="15"/>
      <c r="O148" s="12">
        <f t="shared" si="15"/>
        <v>70</v>
      </c>
      <c r="P148" s="12">
        <f t="shared" ref="P148" si="20">IF(G148=3,90,IF(G148=2,70,IF(G148=1,45,IF(G148=0,20,0))))</f>
        <v>20</v>
      </c>
      <c r="Q148" s="12">
        <f t="shared" ref="Q148" si="21">IF(H148=3,90,IF(H148=2,70,IF(H148=1,45,IF(H148=0,20,0))))</f>
        <v>45</v>
      </c>
      <c r="R148" s="12">
        <f t="shared" ref="R148" si="22">IF(I148=3,90,IF(I148=2,70,IF(I148=1,45,IF(I148=0,20,0))))</f>
        <v>90</v>
      </c>
      <c r="S148" s="15"/>
      <c r="T148" s="15"/>
      <c r="U148" s="15"/>
      <c r="V148" s="15"/>
      <c r="W148" s="15"/>
      <c r="X148" s="13">
        <v>1</v>
      </c>
      <c r="Y148" s="12">
        <f t="shared" ref="Y148:Y151" si="23">SUM(O148:W148)*X148</f>
        <v>225</v>
      </c>
    </row>
    <row r="149" spans="1:25">
      <c r="A149" s="19" t="s">
        <v>35</v>
      </c>
      <c r="B149" s="12">
        <v>40</v>
      </c>
      <c r="C149" s="12" t="s">
        <v>33</v>
      </c>
      <c r="D149" s="14"/>
      <c r="E149" s="5" t="s">
        <v>13</v>
      </c>
      <c r="F149" s="12">
        <v>3</v>
      </c>
      <c r="G149" s="12">
        <v>1</v>
      </c>
      <c r="H149" s="12">
        <v>0</v>
      </c>
      <c r="I149" s="12">
        <v>3</v>
      </c>
      <c r="J149" s="15"/>
      <c r="K149" s="15"/>
      <c r="L149" s="15"/>
      <c r="M149" s="15"/>
      <c r="N149" s="15"/>
      <c r="O149" s="12">
        <f t="shared" si="15"/>
        <v>90</v>
      </c>
      <c r="P149" s="12">
        <f t="shared" ref="P149" si="24">IF(G149=3,90,IF(G149=2,70,IF(G149=1,45,IF(G149=0,20,0))))</f>
        <v>45</v>
      </c>
      <c r="Q149" s="12">
        <f t="shared" ref="Q149" si="25">IF(H149=3,90,IF(H149=2,70,IF(H149=1,45,IF(H149=0,20,0))))</f>
        <v>20</v>
      </c>
      <c r="R149" s="12">
        <f t="shared" ref="R149" si="26">IF(I149=3,90,IF(I149=2,70,IF(I149=1,45,IF(I149=0,20,0))))</f>
        <v>90</v>
      </c>
      <c r="S149" s="15"/>
      <c r="T149" s="15"/>
      <c r="U149" s="15"/>
      <c r="V149" s="15"/>
      <c r="W149" s="15"/>
      <c r="X149" s="13">
        <v>1</v>
      </c>
      <c r="Y149" s="12">
        <f t="shared" si="23"/>
        <v>245</v>
      </c>
    </row>
    <row r="150" spans="1:25">
      <c r="A150" s="19" t="s">
        <v>36</v>
      </c>
      <c r="B150" s="12">
        <v>40</v>
      </c>
      <c r="C150" s="12" t="s">
        <v>33</v>
      </c>
      <c r="D150" s="14"/>
      <c r="E150" s="5" t="s">
        <v>13</v>
      </c>
      <c r="F150" s="12">
        <v>3</v>
      </c>
      <c r="G150" s="12">
        <v>3</v>
      </c>
      <c r="H150" s="12">
        <v>1</v>
      </c>
      <c r="I150" s="12">
        <v>3</v>
      </c>
      <c r="J150" s="15"/>
      <c r="K150" s="15"/>
      <c r="L150" s="15"/>
      <c r="M150" s="15"/>
      <c r="N150" s="15"/>
      <c r="O150" s="12">
        <f t="shared" si="15"/>
        <v>90</v>
      </c>
      <c r="P150" s="12">
        <f t="shared" ref="P150" si="27">IF(G150=3,90,IF(G150=2,70,IF(G150=1,45,IF(G150=0,20,0))))</f>
        <v>90</v>
      </c>
      <c r="Q150" s="12">
        <f t="shared" ref="Q150" si="28">IF(H150=3,90,IF(H150=2,70,IF(H150=1,45,IF(H150=0,20,0))))</f>
        <v>45</v>
      </c>
      <c r="R150" s="12">
        <f t="shared" ref="R150" si="29">IF(I150=3,90,IF(I150=2,70,IF(I150=1,45,IF(I150=0,20,0))))</f>
        <v>90</v>
      </c>
      <c r="S150" s="15"/>
      <c r="T150" s="15"/>
      <c r="U150" s="15"/>
      <c r="V150" s="15"/>
      <c r="W150" s="15"/>
      <c r="X150" s="13">
        <v>1</v>
      </c>
      <c r="Y150" s="12">
        <f t="shared" si="23"/>
        <v>315</v>
      </c>
    </row>
    <row r="151" spans="1:25">
      <c r="A151" s="19" t="s">
        <v>37</v>
      </c>
      <c r="B151" s="12">
        <v>40</v>
      </c>
      <c r="C151" s="12" t="s">
        <v>33</v>
      </c>
      <c r="D151" s="14"/>
      <c r="E151" s="5" t="s">
        <v>13</v>
      </c>
      <c r="F151" s="12">
        <v>2</v>
      </c>
      <c r="G151" s="12" t="s">
        <v>50</v>
      </c>
      <c r="H151" s="12" t="s">
        <v>50</v>
      </c>
      <c r="I151" s="12" t="s">
        <v>50</v>
      </c>
      <c r="J151" s="15"/>
      <c r="K151" s="15"/>
      <c r="L151" s="15"/>
      <c r="M151" s="15"/>
      <c r="N151" s="15"/>
      <c r="O151" s="12">
        <f t="shared" si="15"/>
        <v>70</v>
      </c>
      <c r="P151" s="12">
        <f t="shared" ref="P151" si="30">IF(G151=3,90,IF(G151=2,70,IF(G151=1,45,IF(G151=0,20,0))))</f>
        <v>0</v>
      </c>
      <c r="Q151" s="12">
        <f t="shared" ref="Q151" si="31">IF(H151=3,90,IF(H151=2,70,IF(H151=1,45,IF(H151=0,20,0))))</f>
        <v>0</v>
      </c>
      <c r="R151" s="12">
        <f t="shared" ref="R151" si="32">IF(I151=3,90,IF(I151=2,70,IF(I151=1,45,IF(I151=0,20,0))))</f>
        <v>0</v>
      </c>
      <c r="S151" s="15"/>
      <c r="T151" s="15"/>
      <c r="U151" s="15"/>
      <c r="V151" s="15"/>
      <c r="W151" s="15"/>
      <c r="X151" s="13">
        <v>1</v>
      </c>
      <c r="Y151" s="12">
        <f t="shared" si="23"/>
        <v>70</v>
      </c>
    </row>
    <row r="152" spans="1:25">
      <c r="A152" s="19" t="s">
        <v>25</v>
      </c>
      <c r="B152" s="12">
        <v>45</v>
      </c>
      <c r="C152" s="12" t="s">
        <v>33</v>
      </c>
      <c r="D152" s="14"/>
      <c r="E152" s="5" t="s">
        <v>13</v>
      </c>
      <c r="F152" s="12">
        <v>3</v>
      </c>
      <c r="G152" s="12">
        <v>3</v>
      </c>
      <c r="H152" s="12">
        <v>3</v>
      </c>
      <c r="I152" s="12">
        <v>3</v>
      </c>
      <c r="J152" s="15"/>
      <c r="K152" s="15"/>
      <c r="L152" s="15"/>
      <c r="M152" s="15"/>
      <c r="N152" s="15"/>
      <c r="O152" s="12">
        <f t="shared" si="15"/>
        <v>90</v>
      </c>
      <c r="P152" s="12">
        <f t="shared" ref="P152:P156" si="33">IF(G152=3,90,IF(G152=2,70,IF(G152=1,45,IF(G152=0,20,0))))</f>
        <v>90</v>
      </c>
      <c r="Q152" s="12">
        <f t="shared" ref="Q152:Q156" si="34">IF(H152=3,90,IF(H152=2,70,IF(H152=1,45,IF(H152=0,20,0))))</f>
        <v>90</v>
      </c>
      <c r="R152" s="12">
        <f t="shared" ref="R152:R156" si="35">IF(I152=3,90,IF(I152=2,70,IF(I152=1,45,IF(I152=0,20,0))))</f>
        <v>90</v>
      </c>
      <c r="S152" s="15"/>
      <c r="T152" s="15"/>
      <c r="U152" s="15"/>
      <c r="V152" s="15"/>
      <c r="W152" s="15"/>
      <c r="X152" s="13">
        <v>1</v>
      </c>
      <c r="Y152" s="12">
        <f t="shared" si="3"/>
        <v>360</v>
      </c>
    </row>
    <row r="153" spans="1:25">
      <c r="A153" s="19" t="s">
        <v>38</v>
      </c>
      <c r="B153" s="12">
        <v>45</v>
      </c>
      <c r="C153" s="12" t="s">
        <v>33</v>
      </c>
      <c r="D153" s="14"/>
      <c r="E153" s="5" t="s">
        <v>13</v>
      </c>
      <c r="F153" s="12">
        <v>1</v>
      </c>
      <c r="G153" s="12">
        <v>1</v>
      </c>
      <c r="H153" s="12">
        <v>3</v>
      </c>
      <c r="I153" s="12">
        <v>3</v>
      </c>
      <c r="J153" s="15"/>
      <c r="K153" s="15"/>
      <c r="L153" s="15"/>
      <c r="M153" s="15"/>
      <c r="N153" s="15"/>
      <c r="O153" s="12">
        <f t="shared" ref="O153:O156" si="36">IF(F153=3,90,IF(F153=2,70,IF(F153=1,45,IF(F153=0,20,0))))</f>
        <v>45</v>
      </c>
      <c r="P153" s="12">
        <f t="shared" si="33"/>
        <v>45</v>
      </c>
      <c r="Q153" s="12">
        <f t="shared" si="34"/>
        <v>90</v>
      </c>
      <c r="R153" s="12">
        <f t="shared" si="35"/>
        <v>90</v>
      </c>
      <c r="S153" s="15"/>
      <c r="T153" s="15"/>
      <c r="U153" s="15"/>
      <c r="V153" s="15"/>
      <c r="W153" s="15"/>
      <c r="X153" s="13">
        <v>1</v>
      </c>
      <c r="Y153" s="12">
        <f t="shared" si="3"/>
        <v>270</v>
      </c>
    </row>
    <row r="154" spans="1:25">
      <c r="A154" s="19" t="s">
        <v>0</v>
      </c>
      <c r="B154" s="12">
        <v>45</v>
      </c>
      <c r="C154" s="12" t="s">
        <v>33</v>
      </c>
      <c r="D154" s="14"/>
      <c r="E154" s="5" t="s">
        <v>13</v>
      </c>
      <c r="F154" s="12">
        <v>3</v>
      </c>
      <c r="G154" s="12">
        <v>3</v>
      </c>
      <c r="H154" s="12">
        <v>0</v>
      </c>
      <c r="I154" s="12">
        <v>1</v>
      </c>
      <c r="J154" s="15"/>
      <c r="K154" s="15"/>
      <c r="L154" s="15"/>
      <c r="M154" s="15"/>
      <c r="N154" s="15"/>
      <c r="O154" s="12">
        <f t="shared" si="36"/>
        <v>90</v>
      </c>
      <c r="P154" s="12">
        <f t="shared" si="33"/>
        <v>90</v>
      </c>
      <c r="Q154" s="12">
        <f t="shared" si="34"/>
        <v>20</v>
      </c>
      <c r="R154" s="12">
        <f t="shared" si="35"/>
        <v>45</v>
      </c>
      <c r="S154" s="15"/>
      <c r="T154" s="15"/>
      <c r="U154" s="15"/>
      <c r="V154" s="15"/>
      <c r="W154" s="15"/>
      <c r="X154" s="13">
        <v>1</v>
      </c>
      <c r="Y154" s="12">
        <f t="shared" si="3"/>
        <v>245</v>
      </c>
    </row>
    <row r="155" spans="1:25">
      <c r="A155" s="19" t="s">
        <v>39</v>
      </c>
      <c r="B155" s="12">
        <v>45</v>
      </c>
      <c r="C155" s="12" t="s">
        <v>33</v>
      </c>
      <c r="D155" s="14"/>
      <c r="E155" s="5" t="s">
        <v>13</v>
      </c>
      <c r="F155" s="12">
        <v>1</v>
      </c>
      <c r="G155" s="12">
        <v>1</v>
      </c>
      <c r="H155" s="12">
        <v>1</v>
      </c>
      <c r="I155" s="12">
        <v>0</v>
      </c>
      <c r="J155" s="15"/>
      <c r="K155" s="15"/>
      <c r="L155" s="15"/>
      <c r="M155" s="15"/>
      <c r="N155" s="15"/>
      <c r="O155" s="12">
        <f t="shared" si="36"/>
        <v>45</v>
      </c>
      <c r="P155" s="12">
        <f t="shared" si="33"/>
        <v>45</v>
      </c>
      <c r="Q155" s="12">
        <f t="shared" si="34"/>
        <v>45</v>
      </c>
      <c r="R155" s="12">
        <f t="shared" si="35"/>
        <v>20</v>
      </c>
      <c r="S155" s="15"/>
      <c r="T155" s="15"/>
      <c r="U155" s="15"/>
      <c r="V155" s="15"/>
      <c r="W155" s="15"/>
      <c r="X155" s="13">
        <v>1</v>
      </c>
      <c r="Y155" s="12">
        <f t="shared" si="3"/>
        <v>155</v>
      </c>
    </row>
    <row r="156" spans="1:25">
      <c r="A156" s="19" t="s">
        <v>40</v>
      </c>
      <c r="B156" s="12">
        <v>45</v>
      </c>
      <c r="C156" s="12" t="s">
        <v>33</v>
      </c>
      <c r="D156" s="14"/>
      <c r="E156" s="5" t="s">
        <v>13</v>
      </c>
      <c r="F156" s="12">
        <v>2</v>
      </c>
      <c r="G156" s="12">
        <v>3</v>
      </c>
      <c r="H156" s="12">
        <v>3</v>
      </c>
      <c r="I156" s="12">
        <v>0</v>
      </c>
      <c r="J156" s="15"/>
      <c r="K156" s="15"/>
      <c r="L156" s="15"/>
      <c r="M156" s="15"/>
      <c r="N156" s="15"/>
      <c r="O156" s="12">
        <f t="shared" si="36"/>
        <v>70</v>
      </c>
      <c r="P156" s="12">
        <f t="shared" si="33"/>
        <v>90</v>
      </c>
      <c r="Q156" s="12">
        <f t="shared" si="34"/>
        <v>90</v>
      </c>
      <c r="R156" s="12">
        <f t="shared" si="35"/>
        <v>20</v>
      </c>
      <c r="S156" s="15"/>
      <c r="T156" s="15"/>
      <c r="U156" s="15"/>
      <c r="V156" s="15"/>
      <c r="W156" s="15"/>
      <c r="X156" s="13">
        <v>1</v>
      </c>
      <c r="Y156" s="12">
        <f t="shared" si="3"/>
        <v>270</v>
      </c>
    </row>
    <row r="157" spans="1:25">
      <c r="A157" s="19" t="s">
        <v>41</v>
      </c>
      <c r="B157" s="12">
        <v>50</v>
      </c>
      <c r="C157" s="12" t="s">
        <v>33</v>
      </c>
      <c r="D157" s="14"/>
      <c r="E157" s="5">
        <v>16</v>
      </c>
      <c r="F157" s="12">
        <v>3</v>
      </c>
      <c r="G157" s="12">
        <v>3</v>
      </c>
      <c r="H157" s="12">
        <v>1</v>
      </c>
      <c r="I157" s="12" t="s">
        <v>50</v>
      </c>
      <c r="J157" s="15"/>
      <c r="K157" s="16" t="s">
        <v>50</v>
      </c>
      <c r="L157" s="16" t="s">
        <v>50</v>
      </c>
      <c r="M157" s="16" t="s">
        <v>50</v>
      </c>
      <c r="N157" s="15"/>
      <c r="O157" s="12">
        <f t="shared" ref="O157:O165" si="37">IF(F157=3,60,IF(F157=2,45,IF(F157=1,30,IF(F157=0,15,0))))</f>
        <v>60</v>
      </c>
      <c r="P157" s="12">
        <f t="shared" ref="P157:P165" si="38">IF(G157=3,80,IF(G157=2,60,IF(G157=1,40,IF(G157=0,20,0))))</f>
        <v>80</v>
      </c>
      <c r="Q157" s="12">
        <f t="shared" ref="Q157:Q165" si="39">IF(H157=3,100,IF(H157=2,75,IF(H157=1,50,IF(H157=0,25,0))))</f>
        <v>50</v>
      </c>
      <c r="R157" s="12">
        <f t="shared" ref="R157:R165" si="40">IF(I157=3,120,IF(I157=2,90,IF(I157=1,60,IF(I157=0,30,0))))</f>
        <v>0</v>
      </c>
      <c r="S157" s="15"/>
      <c r="T157" s="16">
        <f t="shared" ref="T157:T165" si="41">IF(K157=3,25,IF(K157=2,20,IF(K157=1,15,IF(K157=0,10,0))))</f>
        <v>0</v>
      </c>
      <c r="U157" s="16">
        <f t="shared" ref="U157:U165" si="42">IF(L157=3,30,IF(L157=2,25,IF(L157=1,20,IF(L157=0,15,0))))</f>
        <v>0</v>
      </c>
      <c r="V157" s="16">
        <f t="shared" ref="V157:V165" si="43">IF(M157=3,35,IF(M157=2,30,IF(M157=1,25,IF(M157=0,20,0))))</f>
        <v>0</v>
      </c>
      <c r="W157" s="15"/>
      <c r="X157" s="13">
        <v>1</v>
      </c>
      <c r="Y157" s="12">
        <f t="shared" si="3"/>
        <v>190</v>
      </c>
    </row>
    <row r="158" spans="1:25">
      <c r="A158" s="19" t="s">
        <v>112</v>
      </c>
      <c r="B158" s="12">
        <v>50</v>
      </c>
      <c r="C158" s="12" t="s">
        <v>33</v>
      </c>
      <c r="D158" s="14"/>
      <c r="E158" s="5">
        <v>16</v>
      </c>
      <c r="F158" s="12" t="s">
        <v>50</v>
      </c>
      <c r="G158" s="12">
        <v>0</v>
      </c>
      <c r="H158" s="12" t="s">
        <v>50</v>
      </c>
      <c r="I158" s="12" t="s">
        <v>50</v>
      </c>
      <c r="J158" s="15"/>
      <c r="K158" s="16" t="s">
        <v>50</v>
      </c>
      <c r="L158" s="16">
        <v>3</v>
      </c>
      <c r="M158" s="16">
        <v>2</v>
      </c>
      <c r="N158" s="15"/>
      <c r="O158" s="12">
        <f t="shared" si="37"/>
        <v>0</v>
      </c>
      <c r="P158" s="12">
        <f t="shared" si="38"/>
        <v>20</v>
      </c>
      <c r="Q158" s="12">
        <f t="shared" si="39"/>
        <v>0</v>
      </c>
      <c r="R158" s="12">
        <f t="shared" si="40"/>
        <v>0</v>
      </c>
      <c r="S158" s="15"/>
      <c r="T158" s="16">
        <f t="shared" si="41"/>
        <v>0</v>
      </c>
      <c r="U158" s="16">
        <f t="shared" si="42"/>
        <v>30</v>
      </c>
      <c r="V158" s="16">
        <f t="shared" si="43"/>
        <v>30</v>
      </c>
      <c r="W158" s="15"/>
      <c r="X158" s="13">
        <v>1</v>
      </c>
      <c r="Y158" s="12">
        <f t="shared" si="3"/>
        <v>80</v>
      </c>
    </row>
    <row r="159" spans="1:25">
      <c r="A159" s="19" t="s">
        <v>43</v>
      </c>
      <c r="B159" s="12">
        <v>50</v>
      </c>
      <c r="C159" s="12" t="s">
        <v>33</v>
      </c>
      <c r="D159" s="14"/>
      <c r="E159" s="5">
        <v>16</v>
      </c>
      <c r="F159" s="12">
        <v>3</v>
      </c>
      <c r="G159" s="12">
        <v>2</v>
      </c>
      <c r="H159" s="12" t="s">
        <v>50</v>
      </c>
      <c r="I159" s="12" t="s">
        <v>50</v>
      </c>
      <c r="J159" s="15"/>
      <c r="K159" s="16" t="s">
        <v>50</v>
      </c>
      <c r="L159" s="16" t="s">
        <v>50</v>
      </c>
      <c r="M159" s="16" t="s">
        <v>50</v>
      </c>
      <c r="N159" s="15"/>
      <c r="O159" s="12">
        <f t="shared" si="37"/>
        <v>60</v>
      </c>
      <c r="P159" s="12">
        <f t="shared" si="38"/>
        <v>60</v>
      </c>
      <c r="Q159" s="12">
        <f t="shared" si="39"/>
        <v>0</v>
      </c>
      <c r="R159" s="12">
        <f t="shared" si="40"/>
        <v>0</v>
      </c>
      <c r="S159" s="15"/>
      <c r="T159" s="16">
        <f t="shared" si="41"/>
        <v>0</v>
      </c>
      <c r="U159" s="16">
        <f t="shared" si="42"/>
        <v>0</v>
      </c>
      <c r="V159" s="16">
        <f t="shared" si="43"/>
        <v>0</v>
      </c>
      <c r="W159" s="15"/>
      <c r="X159" s="13">
        <v>1</v>
      </c>
      <c r="Y159" s="12">
        <f t="shared" ref="Y159" si="44">SUM(O159:W159)*X159</f>
        <v>120</v>
      </c>
    </row>
    <row r="160" spans="1:25">
      <c r="A160" s="19" t="s">
        <v>44</v>
      </c>
      <c r="B160" s="12">
        <v>50</v>
      </c>
      <c r="C160" s="12" t="s">
        <v>33</v>
      </c>
      <c r="D160" s="14"/>
      <c r="E160" s="5">
        <v>16</v>
      </c>
      <c r="F160" s="12">
        <v>3</v>
      </c>
      <c r="G160" s="12">
        <v>3</v>
      </c>
      <c r="H160" s="12">
        <v>3</v>
      </c>
      <c r="I160" s="12">
        <v>3</v>
      </c>
      <c r="J160" s="15"/>
      <c r="K160" s="16" t="s">
        <v>50</v>
      </c>
      <c r="L160" s="16" t="s">
        <v>50</v>
      </c>
      <c r="M160" s="16" t="s">
        <v>50</v>
      </c>
      <c r="N160" s="15"/>
      <c r="O160" s="12">
        <f t="shared" si="37"/>
        <v>60</v>
      </c>
      <c r="P160" s="12">
        <f t="shared" si="38"/>
        <v>80</v>
      </c>
      <c r="Q160" s="12">
        <f t="shared" si="39"/>
        <v>100</v>
      </c>
      <c r="R160" s="12">
        <f t="shared" si="40"/>
        <v>120</v>
      </c>
      <c r="S160" s="15"/>
      <c r="T160" s="16">
        <f t="shared" si="41"/>
        <v>0</v>
      </c>
      <c r="U160" s="16">
        <f t="shared" si="42"/>
        <v>0</v>
      </c>
      <c r="V160" s="16">
        <f t="shared" si="43"/>
        <v>0</v>
      </c>
      <c r="W160" s="15"/>
      <c r="X160" s="13">
        <v>1</v>
      </c>
      <c r="Y160" s="12">
        <f t="shared" si="3"/>
        <v>360</v>
      </c>
    </row>
    <row r="161" spans="1:25">
      <c r="A161" s="19" t="s">
        <v>45</v>
      </c>
      <c r="B161" s="12">
        <v>50</v>
      </c>
      <c r="C161" s="12" t="s">
        <v>33</v>
      </c>
      <c r="D161" s="14"/>
      <c r="E161" s="5">
        <v>16</v>
      </c>
      <c r="F161" s="12">
        <v>2</v>
      </c>
      <c r="G161" s="12" t="s">
        <v>50</v>
      </c>
      <c r="H161" s="12" t="s">
        <v>50</v>
      </c>
      <c r="I161" s="12" t="s">
        <v>50</v>
      </c>
      <c r="J161" s="15"/>
      <c r="K161" s="16" t="s">
        <v>50</v>
      </c>
      <c r="L161" s="16">
        <v>3</v>
      </c>
      <c r="M161" s="16">
        <v>3</v>
      </c>
      <c r="N161" s="15"/>
      <c r="O161" s="12">
        <f t="shared" si="37"/>
        <v>45</v>
      </c>
      <c r="P161" s="12">
        <f t="shared" si="38"/>
        <v>0</v>
      </c>
      <c r="Q161" s="12">
        <f t="shared" si="39"/>
        <v>0</v>
      </c>
      <c r="R161" s="12">
        <f t="shared" si="40"/>
        <v>0</v>
      </c>
      <c r="S161" s="15"/>
      <c r="T161" s="16">
        <f t="shared" si="41"/>
        <v>0</v>
      </c>
      <c r="U161" s="16">
        <f t="shared" si="42"/>
        <v>30</v>
      </c>
      <c r="V161" s="16">
        <f t="shared" si="43"/>
        <v>35</v>
      </c>
      <c r="W161" s="15"/>
      <c r="X161" s="13">
        <v>1</v>
      </c>
      <c r="Y161" s="12">
        <f t="shared" si="3"/>
        <v>110</v>
      </c>
    </row>
    <row r="162" spans="1:25">
      <c r="A162" s="19" t="s">
        <v>46</v>
      </c>
      <c r="B162" s="12">
        <v>50</v>
      </c>
      <c r="C162" s="12" t="s">
        <v>33</v>
      </c>
      <c r="D162" s="14"/>
      <c r="E162" s="5">
        <v>16</v>
      </c>
      <c r="F162" s="12">
        <v>3</v>
      </c>
      <c r="G162" s="12">
        <v>3</v>
      </c>
      <c r="H162" s="12">
        <v>0</v>
      </c>
      <c r="I162" s="12" t="s">
        <v>50</v>
      </c>
      <c r="J162" s="15"/>
      <c r="K162" s="16" t="s">
        <v>50</v>
      </c>
      <c r="L162" s="16" t="s">
        <v>50</v>
      </c>
      <c r="M162" s="16" t="s">
        <v>50</v>
      </c>
      <c r="N162" s="15"/>
      <c r="O162" s="12">
        <f t="shared" si="37"/>
        <v>60</v>
      </c>
      <c r="P162" s="12">
        <f t="shared" si="38"/>
        <v>80</v>
      </c>
      <c r="Q162" s="12">
        <f t="shared" si="39"/>
        <v>25</v>
      </c>
      <c r="R162" s="12">
        <f t="shared" si="40"/>
        <v>0</v>
      </c>
      <c r="S162" s="15"/>
      <c r="T162" s="16">
        <f t="shared" si="41"/>
        <v>0</v>
      </c>
      <c r="U162" s="16">
        <f t="shared" si="42"/>
        <v>0</v>
      </c>
      <c r="V162" s="16">
        <f t="shared" si="43"/>
        <v>0</v>
      </c>
      <c r="W162" s="15"/>
      <c r="X162" s="13">
        <v>1</v>
      </c>
      <c r="Y162" s="12">
        <f t="shared" ref="Y162:Y163" si="45">SUM(O162:W162)*X162</f>
        <v>165</v>
      </c>
    </row>
    <row r="163" spans="1:25">
      <c r="A163" s="19" t="s">
        <v>47</v>
      </c>
      <c r="B163" s="12">
        <v>50</v>
      </c>
      <c r="C163" s="12" t="s">
        <v>33</v>
      </c>
      <c r="D163" s="14"/>
      <c r="E163" s="5">
        <v>16</v>
      </c>
      <c r="F163" s="12">
        <v>0</v>
      </c>
      <c r="G163" s="12" t="s">
        <v>50</v>
      </c>
      <c r="H163" s="12" t="s">
        <v>50</v>
      </c>
      <c r="I163" s="12" t="s">
        <v>50</v>
      </c>
      <c r="J163" s="15"/>
      <c r="K163" s="16" t="s">
        <v>50</v>
      </c>
      <c r="L163" s="16">
        <v>1</v>
      </c>
      <c r="M163" s="16" t="s">
        <v>50</v>
      </c>
      <c r="N163" s="15"/>
      <c r="O163" s="12">
        <f t="shared" si="37"/>
        <v>15</v>
      </c>
      <c r="P163" s="12">
        <f t="shared" si="38"/>
        <v>0</v>
      </c>
      <c r="Q163" s="12">
        <f t="shared" si="39"/>
        <v>0</v>
      </c>
      <c r="R163" s="12">
        <f t="shared" si="40"/>
        <v>0</v>
      </c>
      <c r="S163" s="15"/>
      <c r="T163" s="16">
        <f t="shared" si="41"/>
        <v>0</v>
      </c>
      <c r="U163" s="16">
        <f t="shared" si="42"/>
        <v>20</v>
      </c>
      <c r="V163" s="16">
        <f t="shared" si="43"/>
        <v>0</v>
      </c>
      <c r="W163" s="15"/>
      <c r="X163" s="13">
        <v>1</v>
      </c>
      <c r="Y163" s="12">
        <f t="shared" si="45"/>
        <v>35</v>
      </c>
    </row>
    <row r="164" spans="1:25">
      <c r="A164" s="19" t="s">
        <v>48</v>
      </c>
      <c r="B164" s="12">
        <v>50</v>
      </c>
      <c r="C164" s="12" t="s">
        <v>33</v>
      </c>
      <c r="D164" s="14"/>
      <c r="E164" s="5">
        <v>16</v>
      </c>
      <c r="F164" s="12">
        <v>3</v>
      </c>
      <c r="G164" s="12">
        <v>1</v>
      </c>
      <c r="H164" s="12" t="s">
        <v>50</v>
      </c>
      <c r="I164" s="12" t="s">
        <v>50</v>
      </c>
      <c r="J164" s="15"/>
      <c r="K164" s="16" t="s">
        <v>50</v>
      </c>
      <c r="L164" s="16" t="s">
        <v>50</v>
      </c>
      <c r="M164" s="16" t="s">
        <v>50</v>
      </c>
      <c r="N164" s="15"/>
      <c r="O164" s="12">
        <f t="shared" si="37"/>
        <v>60</v>
      </c>
      <c r="P164" s="12">
        <f t="shared" si="38"/>
        <v>40</v>
      </c>
      <c r="Q164" s="12">
        <f t="shared" si="39"/>
        <v>0</v>
      </c>
      <c r="R164" s="12">
        <f t="shared" si="40"/>
        <v>0</v>
      </c>
      <c r="S164" s="15"/>
      <c r="T164" s="16">
        <f t="shared" si="41"/>
        <v>0</v>
      </c>
      <c r="U164" s="16">
        <f t="shared" si="42"/>
        <v>0</v>
      </c>
      <c r="V164" s="16">
        <f t="shared" si="43"/>
        <v>0</v>
      </c>
      <c r="W164" s="15"/>
      <c r="X164" s="13">
        <v>1</v>
      </c>
      <c r="Y164" s="12">
        <f t="shared" ref="Y164" si="46">SUM(O164:W164)*X164</f>
        <v>100</v>
      </c>
    </row>
    <row r="165" spans="1:25">
      <c r="A165" s="19" t="s">
        <v>49</v>
      </c>
      <c r="B165" s="12">
        <v>50</v>
      </c>
      <c r="C165" s="12" t="s">
        <v>33</v>
      </c>
      <c r="D165" s="14"/>
      <c r="E165" s="5">
        <v>16</v>
      </c>
      <c r="F165" s="12">
        <v>3</v>
      </c>
      <c r="G165" s="12">
        <v>3</v>
      </c>
      <c r="H165" s="12">
        <v>3</v>
      </c>
      <c r="I165" s="12">
        <v>2</v>
      </c>
      <c r="J165" s="15"/>
      <c r="K165" s="16" t="s">
        <v>50</v>
      </c>
      <c r="L165" s="16" t="s">
        <v>50</v>
      </c>
      <c r="M165" s="16" t="s">
        <v>50</v>
      </c>
      <c r="N165" s="15"/>
      <c r="O165" s="12">
        <f t="shared" si="37"/>
        <v>60</v>
      </c>
      <c r="P165" s="12">
        <f t="shared" si="38"/>
        <v>80</v>
      </c>
      <c r="Q165" s="12">
        <f t="shared" si="39"/>
        <v>100</v>
      </c>
      <c r="R165" s="12">
        <f t="shared" si="40"/>
        <v>90</v>
      </c>
      <c r="S165" s="15"/>
      <c r="T165" s="16">
        <f t="shared" si="41"/>
        <v>0</v>
      </c>
      <c r="U165" s="16">
        <f t="shared" si="42"/>
        <v>0</v>
      </c>
      <c r="V165" s="16">
        <f t="shared" si="43"/>
        <v>0</v>
      </c>
      <c r="W165" s="15"/>
      <c r="X165" s="13">
        <v>1</v>
      </c>
      <c r="Y165" s="12">
        <f t="shared" si="3"/>
        <v>330</v>
      </c>
    </row>
    <row r="166" spans="1:25">
      <c r="A166" s="19" t="s">
        <v>64</v>
      </c>
      <c r="B166" s="12">
        <v>55</v>
      </c>
      <c r="C166" s="12" t="s">
        <v>33</v>
      </c>
      <c r="D166" s="14"/>
      <c r="E166" s="5">
        <v>8</v>
      </c>
      <c r="F166" s="12">
        <v>3</v>
      </c>
      <c r="G166" s="12">
        <v>3</v>
      </c>
      <c r="H166" s="12">
        <v>3</v>
      </c>
      <c r="I166" s="15"/>
      <c r="J166" s="15"/>
      <c r="K166" s="16" t="s">
        <v>50</v>
      </c>
      <c r="L166" s="16" t="s">
        <v>50</v>
      </c>
      <c r="M166" s="15"/>
      <c r="N166" s="15"/>
      <c r="O166" s="12">
        <f t="shared" ref="O166:O173" si="47">IF(F166=3,80,IF(F166=2,60,IF(F166=1,40,IF(F166=0,20,0))))</f>
        <v>80</v>
      </c>
      <c r="P166" s="12">
        <f t="shared" ref="P166:P173" si="48">IF(G166=3,100,IF(G166=2,75,IF(G166=1,50,IF(G166=0,25,0))))</f>
        <v>100</v>
      </c>
      <c r="Q166" s="12">
        <f t="shared" ref="Q166:Q173" si="49">IF(H166=3,120,IF(H166=2,90,IF(H166=1,60,IF(H166=0,30,0))))</f>
        <v>120</v>
      </c>
      <c r="R166" s="15"/>
      <c r="S166" s="15"/>
      <c r="T166" s="16">
        <f t="shared" ref="T166:T173" si="50">IF(K166=3,30,IF(K166=2,25,IF(K166=1,20,IF(K166=0,15,0))))</f>
        <v>0</v>
      </c>
      <c r="U166" s="16">
        <f t="shared" ref="U166:U173" si="51">IF(L166=3,35,IF(L166=2,30,IF(L166=1,25,IF(L166=0,20,0))))</f>
        <v>0</v>
      </c>
      <c r="V166" s="15"/>
      <c r="W166" s="15"/>
      <c r="X166" s="13">
        <v>1</v>
      </c>
      <c r="Y166" s="12">
        <f t="shared" si="3"/>
        <v>300</v>
      </c>
    </row>
    <row r="167" spans="1:25">
      <c r="A167" s="19" t="s">
        <v>65</v>
      </c>
      <c r="B167" s="12">
        <v>55</v>
      </c>
      <c r="C167" s="12" t="s">
        <v>33</v>
      </c>
      <c r="D167" s="14"/>
      <c r="E167" s="5">
        <v>8</v>
      </c>
      <c r="F167" s="12">
        <v>0</v>
      </c>
      <c r="G167" s="12" t="s">
        <v>50</v>
      </c>
      <c r="H167" s="12" t="s">
        <v>50</v>
      </c>
      <c r="I167" s="15"/>
      <c r="J167" s="15"/>
      <c r="K167" s="16">
        <v>0</v>
      </c>
      <c r="L167" s="16" t="s">
        <v>50</v>
      </c>
      <c r="M167" s="15"/>
      <c r="N167" s="15"/>
      <c r="O167" s="12">
        <f t="shared" si="47"/>
        <v>20</v>
      </c>
      <c r="P167" s="12">
        <f t="shared" si="48"/>
        <v>0</v>
      </c>
      <c r="Q167" s="12">
        <f t="shared" si="49"/>
        <v>0</v>
      </c>
      <c r="R167" s="15"/>
      <c r="S167" s="15"/>
      <c r="T167" s="16">
        <f t="shared" si="50"/>
        <v>15</v>
      </c>
      <c r="U167" s="16">
        <f t="shared" si="51"/>
        <v>0</v>
      </c>
      <c r="V167" s="15"/>
      <c r="W167" s="15"/>
      <c r="X167" s="13">
        <v>1</v>
      </c>
      <c r="Y167" s="12">
        <f t="shared" si="3"/>
        <v>35</v>
      </c>
    </row>
    <row r="168" spans="1:25">
      <c r="A168" s="19" t="s">
        <v>66</v>
      </c>
      <c r="B168" s="12">
        <v>55</v>
      </c>
      <c r="C168" s="12" t="s">
        <v>33</v>
      </c>
      <c r="D168" s="14"/>
      <c r="E168" s="5">
        <v>8</v>
      </c>
      <c r="F168" s="12">
        <v>0</v>
      </c>
      <c r="G168" s="12" t="s">
        <v>50</v>
      </c>
      <c r="H168" s="12" t="s">
        <v>50</v>
      </c>
      <c r="I168" s="15"/>
      <c r="J168" s="15"/>
      <c r="K168" s="16" t="s">
        <v>50</v>
      </c>
      <c r="L168" s="16" t="s">
        <v>50</v>
      </c>
      <c r="M168" s="15"/>
      <c r="N168" s="15"/>
      <c r="O168" s="12">
        <f t="shared" si="47"/>
        <v>20</v>
      </c>
      <c r="P168" s="12">
        <f t="shared" si="48"/>
        <v>0</v>
      </c>
      <c r="Q168" s="12">
        <f t="shared" si="49"/>
        <v>0</v>
      </c>
      <c r="R168" s="15"/>
      <c r="S168" s="15"/>
      <c r="T168" s="16">
        <f t="shared" si="50"/>
        <v>0</v>
      </c>
      <c r="U168" s="16">
        <f t="shared" si="51"/>
        <v>0</v>
      </c>
      <c r="V168" s="15"/>
      <c r="W168" s="15"/>
      <c r="X168" s="13">
        <v>1</v>
      </c>
      <c r="Y168" s="12">
        <f t="shared" si="3"/>
        <v>20</v>
      </c>
    </row>
    <row r="169" spans="1:25">
      <c r="A169" s="19" t="s">
        <v>67</v>
      </c>
      <c r="B169" s="12">
        <v>55</v>
      </c>
      <c r="C169" s="12" t="s">
        <v>33</v>
      </c>
      <c r="D169" s="14"/>
      <c r="E169" s="5">
        <v>8</v>
      </c>
      <c r="F169" s="12">
        <v>3</v>
      </c>
      <c r="G169" s="12">
        <v>0</v>
      </c>
      <c r="H169" s="12" t="s">
        <v>50</v>
      </c>
      <c r="I169" s="15"/>
      <c r="J169" s="15"/>
      <c r="K169" s="16" t="s">
        <v>50</v>
      </c>
      <c r="L169" s="16" t="s">
        <v>50</v>
      </c>
      <c r="M169" s="15"/>
      <c r="N169" s="15"/>
      <c r="O169" s="12">
        <f t="shared" si="47"/>
        <v>80</v>
      </c>
      <c r="P169" s="12">
        <f t="shared" si="48"/>
        <v>25</v>
      </c>
      <c r="Q169" s="12">
        <f t="shared" si="49"/>
        <v>0</v>
      </c>
      <c r="R169" s="15"/>
      <c r="S169" s="15"/>
      <c r="T169" s="16">
        <f t="shared" si="50"/>
        <v>0</v>
      </c>
      <c r="U169" s="16">
        <f t="shared" si="51"/>
        <v>0</v>
      </c>
      <c r="V169" s="15"/>
      <c r="W169" s="15"/>
      <c r="X169" s="13">
        <v>1</v>
      </c>
      <c r="Y169" s="12">
        <f t="shared" si="3"/>
        <v>105</v>
      </c>
    </row>
    <row r="170" spans="1:25">
      <c r="A170" s="19" t="s">
        <v>68</v>
      </c>
      <c r="B170" s="12">
        <v>55</v>
      </c>
      <c r="C170" s="12" t="s">
        <v>33</v>
      </c>
      <c r="D170" s="14"/>
      <c r="E170" s="5">
        <v>8</v>
      </c>
      <c r="F170" s="12">
        <v>3</v>
      </c>
      <c r="G170" s="12">
        <v>1</v>
      </c>
      <c r="H170" s="12" t="s">
        <v>50</v>
      </c>
      <c r="I170" s="15"/>
      <c r="J170" s="15"/>
      <c r="K170" s="16" t="s">
        <v>50</v>
      </c>
      <c r="L170" s="16" t="s">
        <v>50</v>
      </c>
      <c r="M170" s="15"/>
      <c r="N170" s="15"/>
      <c r="O170" s="12">
        <f t="shared" si="47"/>
        <v>80</v>
      </c>
      <c r="P170" s="12">
        <f t="shared" si="48"/>
        <v>50</v>
      </c>
      <c r="Q170" s="12">
        <f t="shared" si="49"/>
        <v>0</v>
      </c>
      <c r="R170" s="15"/>
      <c r="S170" s="15"/>
      <c r="T170" s="16">
        <f t="shared" si="50"/>
        <v>0</v>
      </c>
      <c r="U170" s="16">
        <f t="shared" si="51"/>
        <v>0</v>
      </c>
      <c r="V170" s="15"/>
      <c r="W170" s="15"/>
      <c r="X170" s="13">
        <v>1</v>
      </c>
      <c r="Y170" s="12">
        <f t="shared" si="3"/>
        <v>130</v>
      </c>
    </row>
    <row r="171" spans="1:25">
      <c r="A171" s="19" t="s">
        <v>69</v>
      </c>
      <c r="B171" s="12">
        <v>55</v>
      </c>
      <c r="C171" s="12" t="s">
        <v>33</v>
      </c>
      <c r="D171" s="14"/>
      <c r="E171" s="5">
        <v>8</v>
      </c>
      <c r="F171" s="12">
        <v>1</v>
      </c>
      <c r="G171" s="12" t="s">
        <v>50</v>
      </c>
      <c r="H171" s="12" t="s">
        <v>50</v>
      </c>
      <c r="I171" s="15"/>
      <c r="J171" s="15"/>
      <c r="K171" s="16">
        <v>3</v>
      </c>
      <c r="L171" s="16">
        <v>3</v>
      </c>
      <c r="M171" s="15"/>
      <c r="N171" s="15"/>
      <c r="O171" s="12">
        <f t="shared" si="47"/>
        <v>40</v>
      </c>
      <c r="P171" s="12">
        <f t="shared" si="48"/>
        <v>0</v>
      </c>
      <c r="Q171" s="12">
        <f t="shared" si="49"/>
        <v>0</v>
      </c>
      <c r="R171" s="15"/>
      <c r="S171" s="15"/>
      <c r="T171" s="16">
        <f t="shared" si="50"/>
        <v>30</v>
      </c>
      <c r="U171" s="16">
        <f t="shared" si="51"/>
        <v>35</v>
      </c>
      <c r="V171" s="15"/>
      <c r="W171" s="15"/>
      <c r="X171" s="13">
        <v>1</v>
      </c>
      <c r="Y171" s="12">
        <f t="shared" si="3"/>
        <v>105</v>
      </c>
    </row>
    <row r="172" spans="1:25">
      <c r="A172" s="19" t="s">
        <v>70</v>
      </c>
      <c r="B172" s="12">
        <v>55</v>
      </c>
      <c r="C172" s="12" t="s">
        <v>33</v>
      </c>
      <c r="D172" s="14"/>
      <c r="E172" s="5">
        <v>8</v>
      </c>
      <c r="F172" s="12">
        <v>0</v>
      </c>
      <c r="G172" s="12" t="s">
        <v>50</v>
      </c>
      <c r="H172" s="12" t="s">
        <v>50</v>
      </c>
      <c r="I172" s="15"/>
      <c r="J172" s="15"/>
      <c r="K172" s="16">
        <v>3</v>
      </c>
      <c r="L172" s="16">
        <v>0</v>
      </c>
      <c r="M172" s="15"/>
      <c r="N172" s="15"/>
      <c r="O172" s="12">
        <f t="shared" si="47"/>
        <v>20</v>
      </c>
      <c r="P172" s="12">
        <f t="shared" si="48"/>
        <v>0</v>
      </c>
      <c r="Q172" s="12">
        <f t="shared" si="49"/>
        <v>0</v>
      </c>
      <c r="R172" s="15"/>
      <c r="S172" s="15"/>
      <c r="T172" s="16">
        <f t="shared" si="50"/>
        <v>30</v>
      </c>
      <c r="U172" s="16">
        <f t="shared" si="51"/>
        <v>20</v>
      </c>
      <c r="V172" s="15"/>
      <c r="W172" s="15"/>
      <c r="X172" s="13">
        <v>1</v>
      </c>
      <c r="Y172" s="12">
        <f t="shared" si="3"/>
        <v>70</v>
      </c>
    </row>
    <row r="173" spans="1:25">
      <c r="A173" s="19" t="s">
        <v>71</v>
      </c>
      <c r="B173" s="12">
        <v>55</v>
      </c>
      <c r="C173" s="12" t="s">
        <v>33</v>
      </c>
      <c r="D173" s="14"/>
      <c r="E173" s="5">
        <v>8</v>
      </c>
      <c r="F173" s="12">
        <v>3</v>
      </c>
      <c r="G173" s="12">
        <v>3</v>
      </c>
      <c r="H173" s="12">
        <v>1</v>
      </c>
      <c r="I173" s="15"/>
      <c r="J173" s="15"/>
      <c r="K173" s="16" t="s">
        <v>50</v>
      </c>
      <c r="L173" s="16" t="s">
        <v>50</v>
      </c>
      <c r="M173" s="15"/>
      <c r="N173" s="15"/>
      <c r="O173" s="12">
        <f t="shared" si="47"/>
        <v>80</v>
      </c>
      <c r="P173" s="12">
        <f t="shared" si="48"/>
        <v>100</v>
      </c>
      <c r="Q173" s="12">
        <f t="shared" si="49"/>
        <v>60</v>
      </c>
      <c r="R173" s="15"/>
      <c r="S173" s="15"/>
      <c r="T173" s="16">
        <f t="shared" si="50"/>
        <v>0</v>
      </c>
      <c r="U173" s="16">
        <f t="shared" si="51"/>
        <v>0</v>
      </c>
      <c r="V173" s="15"/>
      <c r="W173" s="15"/>
      <c r="X173" s="13">
        <v>1</v>
      </c>
      <c r="Y173" s="12">
        <f t="shared" si="3"/>
        <v>240</v>
      </c>
    </row>
    <row r="174" spans="1:25">
      <c r="A174" s="19" t="s">
        <v>64</v>
      </c>
      <c r="B174" s="12">
        <v>60</v>
      </c>
      <c r="C174" s="12" t="s">
        <v>33</v>
      </c>
      <c r="D174" s="14"/>
      <c r="E174" s="5">
        <v>16</v>
      </c>
      <c r="F174" s="12">
        <v>3</v>
      </c>
      <c r="G174" s="12">
        <v>3</v>
      </c>
      <c r="H174" s="12">
        <v>3</v>
      </c>
      <c r="I174" s="12">
        <v>3</v>
      </c>
      <c r="J174" s="15"/>
      <c r="K174" s="16" t="s">
        <v>50</v>
      </c>
      <c r="L174" s="16" t="s">
        <v>50</v>
      </c>
      <c r="M174" s="16" t="s">
        <v>50</v>
      </c>
      <c r="N174" s="15"/>
      <c r="O174" s="12">
        <f t="shared" ref="O174:O187" si="52">IF(F174=3,60,IF(F174=2,45,IF(F174=1,30,IF(F174=0,15,0))))</f>
        <v>60</v>
      </c>
      <c r="P174" s="12">
        <f t="shared" ref="P174:P187" si="53">IF(G174=3,80,IF(G174=2,60,IF(G174=1,40,IF(G174=0,20,0))))</f>
        <v>80</v>
      </c>
      <c r="Q174" s="12">
        <f t="shared" ref="Q174:Q187" si="54">IF(H174=3,100,IF(H174=2,75,IF(H174=1,50,IF(H174=0,25,0))))</f>
        <v>100</v>
      </c>
      <c r="R174" s="12">
        <f t="shared" ref="R174:R187" si="55">IF(I174=3,120,IF(I174=2,90,IF(I174=1,60,IF(I174=0,30,0))))</f>
        <v>120</v>
      </c>
      <c r="S174" s="15"/>
      <c r="T174" s="16">
        <f t="shared" ref="T174:T187" si="56">IF(K174=3,25,IF(K174=2,20,IF(K174=1,15,IF(K174=0,10,0))))</f>
        <v>0</v>
      </c>
      <c r="U174" s="16">
        <f t="shared" ref="U174:U187" si="57">IF(L174=3,30,IF(L174=2,25,IF(L174=1,20,IF(L174=0,15,0))))</f>
        <v>0</v>
      </c>
      <c r="V174" s="16">
        <f t="shared" ref="V174:V187" si="58">IF(M174=3,35,IF(M174=2,30,IF(M174=1,25,IF(M174=0,20,0))))</f>
        <v>0</v>
      </c>
      <c r="W174" s="15"/>
      <c r="X174" s="13">
        <v>1</v>
      </c>
      <c r="Y174" s="12">
        <f t="shared" si="3"/>
        <v>360</v>
      </c>
    </row>
    <row r="175" spans="1:25">
      <c r="A175" s="19" t="s">
        <v>72</v>
      </c>
      <c r="B175" s="12">
        <v>60</v>
      </c>
      <c r="C175" s="12" t="s">
        <v>33</v>
      </c>
      <c r="D175" s="14"/>
      <c r="E175" s="5">
        <v>16</v>
      </c>
      <c r="F175" s="12">
        <v>1</v>
      </c>
      <c r="G175" s="12" t="s">
        <v>50</v>
      </c>
      <c r="H175" s="12" t="s">
        <v>50</v>
      </c>
      <c r="I175" s="12" t="s">
        <v>50</v>
      </c>
      <c r="J175" s="15"/>
      <c r="K175" s="16" t="s">
        <v>50</v>
      </c>
      <c r="L175" s="16">
        <v>3</v>
      </c>
      <c r="M175" s="16">
        <v>3</v>
      </c>
      <c r="N175" s="15"/>
      <c r="O175" s="12">
        <f t="shared" si="52"/>
        <v>30</v>
      </c>
      <c r="P175" s="12">
        <f t="shared" si="53"/>
        <v>0</v>
      </c>
      <c r="Q175" s="12">
        <f t="shared" si="54"/>
        <v>0</v>
      </c>
      <c r="R175" s="12">
        <f t="shared" si="55"/>
        <v>0</v>
      </c>
      <c r="S175" s="15"/>
      <c r="T175" s="16">
        <f t="shared" si="56"/>
        <v>0</v>
      </c>
      <c r="U175" s="16">
        <f t="shared" si="57"/>
        <v>30</v>
      </c>
      <c r="V175" s="16">
        <f t="shared" si="58"/>
        <v>35</v>
      </c>
      <c r="W175" s="15"/>
      <c r="X175" s="13">
        <v>1</v>
      </c>
      <c r="Y175" s="12">
        <f t="shared" ref="Y175:Y176" si="59">SUM(O175:W175)*X175</f>
        <v>95</v>
      </c>
    </row>
    <row r="176" spans="1:25">
      <c r="A176" s="19" t="s">
        <v>73</v>
      </c>
      <c r="B176" s="12">
        <v>60</v>
      </c>
      <c r="C176" s="12" t="s">
        <v>33</v>
      </c>
      <c r="D176" s="14"/>
      <c r="E176" s="5">
        <v>16</v>
      </c>
      <c r="F176" s="12">
        <v>3</v>
      </c>
      <c r="G176" s="12">
        <v>0</v>
      </c>
      <c r="H176" s="12" t="s">
        <v>50</v>
      </c>
      <c r="I176" s="12" t="s">
        <v>50</v>
      </c>
      <c r="J176" s="15"/>
      <c r="K176" s="16" t="s">
        <v>50</v>
      </c>
      <c r="L176" s="16" t="s">
        <v>50</v>
      </c>
      <c r="M176" s="16" t="s">
        <v>50</v>
      </c>
      <c r="N176" s="15"/>
      <c r="O176" s="12">
        <f t="shared" si="52"/>
        <v>60</v>
      </c>
      <c r="P176" s="12">
        <f t="shared" si="53"/>
        <v>20</v>
      </c>
      <c r="Q176" s="12">
        <f t="shared" si="54"/>
        <v>0</v>
      </c>
      <c r="R176" s="12">
        <f t="shared" si="55"/>
        <v>0</v>
      </c>
      <c r="S176" s="15"/>
      <c r="T176" s="16">
        <f t="shared" si="56"/>
        <v>0</v>
      </c>
      <c r="U176" s="16">
        <f t="shared" si="57"/>
        <v>0</v>
      </c>
      <c r="V176" s="16">
        <f t="shared" si="58"/>
        <v>0</v>
      </c>
      <c r="W176" s="15"/>
      <c r="X176" s="13">
        <v>1</v>
      </c>
      <c r="Y176" s="12">
        <f t="shared" si="59"/>
        <v>80</v>
      </c>
    </row>
    <row r="177" spans="1:25">
      <c r="A177" s="19" t="s">
        <v>74</v>
      </c>
      <c r="B177" s="12">
        <v>60</v>
      </c>
      <c r="C177" s="12" t="s">
        <v>33</v>
      </c>
      <c r="D177" s="14"/>
      <c r="E177" s="5">
        <v>16</v>
      </c>
      <c r="F177" s="12">
        <v>3</v>
      </c>
      <c r="G177" s="12">
        <v>2</v>
      </c>
      <c r="H177" s="12" t="s">
        <v>50</v>
      </c>
      <c r="I177" s="12" t="s">
        <v>50</v>
      </c>
      <c r="J177" s="15"/>
      <c r="K177" s="16" t="s">
        <v>50</v>
      </c>
      <c r="L177" s="16" t="s">
        <v>50</v>
      </c>
      <c r="M177" s="16" t="s">
        <v>50</v>
      </c>
      <c r="N177" s="15"/>
      <c r="O177" s="12">
        <f t="shared" si="52"/>
        <v>60</v>
      </c>
      <c r="P177" s="12">
        <f t="shared" si="53"/>
        <v>60</v>
      </c>
      <c r="Q177" s="12">
        <f t="shared" si="54"/>
        <v>0</v>
      </c>
      <c r="R177" s="12">
        <f t="shared" si="55"/>
        <v>0</v>
      </c>
      <c r="S177" s="15"/>
      <c r="T177" s="16">
        <f t="shared" si="56"/>
        <v>0</v>
      </c>
      <c r="U177" s="16">
        <f t="shared" si="57"/>
        <v>0</v>
      </c>
      <c r="V177" s="16">
        <f t="shared" si="58"/>
        <v>0</v>
      </c>
      <c r="W177" s="15"/>
      <c r="X177" s="13">
        <v>1</v>
      </c>
      <c r="Y177" s="12">
        <f t="shared" ref="Y177:Y182" si="60">SUM(O177:W177)*X177</f>
        <v>120</v>
      </c>
    </row>
    <row r="178" spans="1:25">
      <c r="A178" s="19" t="s">
        <v>75</v>
      </c>
      <c r="B178" s="12">
        <v>60</v>
      </c>
      <c r="C178" s="12" t="s">
        <v>33</v>
      </c>
      <c r="D178" s="14"/>
      <c r="E178" s="5">
        <v>16</v>
      </c>
      <c r="F178" s="12">
        <v>0</v>
      </c>
      <c r="G178" s="12" t="s">
        <v>50</v>
      </c>
      <c r="H178" s="12" t="s">
        <v>50</v>
      </c>
      <c r="I178" s="12" t="s">
        <v>50</v>
      </c>
      <c r="J178" s="15"/>
      <c r="K178" s="16" t="s">
        <v>50</v>
      </c>
      <c r="L178" s="16" t="s">
        <v>50</v>
      </c>
      <c r="M178" s="16" t="s">
        <v>50</v>
      </c>
      <c r="N178" s="15"/>
      <c r="O178" s="12">
        <f t="shared" si="52"/>
        <v>15</v>
      </c>
      <c r="P178" s="12">
        <f t="shared" si="53"/>
        <v>0</v>
      </c>
      <c r="Q178" s="12">
        <f t="shared" si="54"/>
        <v>0</v>
      </c>
      <c r="R178" s="12">
        <f t="shared" si="55"/>
        <v>0</v>
      </c>
      <c r="S178" s="15"/>
      <c r="T178" s="16">
        <f t="shared" si="56"/>
        <v>0</v>
      </c>
      <c r="U178" s="16">
        <f t="shared" si="57"/>
        <v>0</v>
      </c>
      <c r="V178" s="16">
        <f t="shared" si="58"/>
        <v>0</v>
      </c>
      <c r="W178" s="15"/>
      <c r="X178" s="13">
        <v>1</v>
      </c>
      <c r="Y178" s="12">
        <f t="shared" si="60"/>
        <v>15</v>
      </c>
    </row>
    <row r="179" spans="1:25">
      <c r="A179" s="19" t="s">
        <v>76</v>
      </c>
      <c r="B179" s="12">
        <v>60</v>
      </c>
      <c r="C179" s="12" t="s">
        <v>33</v>
      </c>
      <c r="D179" s="14"/>
      <c r="E179" s="5">
        <v>16</v>
      </c>
      <c r="F179" s="12">
        <v>3</v>
      </c>
      <c r="G179" s="12">
        <v>3</v>
      </c>
      <c r="H179" s="12">
        <v>0</v>
      </c>
      <c r="I179" s="12" t="s">
        <v>50</v>
      </c>
      <c r="J179" s="15"/>
      <c r="K179" s="16" t="s">
        <v>50</v>
      </c>
      <c r="L179" s="16" t="s">
        <v>50</v>
      </c>
      <c r="M179" s="16" t="s">
        <v>50</v>
      </c>
      <c r="N179" s="15"/>
      <c r="O179" s="12">
        <f t="shared" si="52"/>
        <v>60</v>
      </c>
      <c r="P179" s="12">
        <f t="shared" si="53"/>
        <v>80</v>
      </c>
      <c r="Q179" s="12">
        <f t="shared" si="54"/>
        <v>25</v>
      </c>
      <c r="R179" s="12">
        <f t="shared" si="55"/>
        <v>0</v>
      </c>
      <c r="S179" s="15"/>
      <c r="T179" s="16">
        <f t="shared" si="56"/>
        <v>0</v>
      </c>
      <c r="U179" s="16">
        <f t="shared" si="57"/>
        <v>0</v>
      </c>
      <c r="V179" s="16">
        <f t="shared" si="58"/>
        <v>0</v>
      </c>
      <c r="W179" s="15"/>
      <c r="X179" s="13">
        <v>1</v>
      </c>
      <c r="Y179" s="12">
        <f t="shared" si="60"/>
        <v>165</v>
      </c>
    </row>
    <row r="180" spans="1:25">
      <c r="A180" s="19" t="s">
        <v>77</v>
      </c>
      <c r="B180" s="12">
        <v>60</v>
      </c>
      <c r="C180" s="12" t="s">
        <v>33</v>
      </c>
      <c r="D180" s="14"/>
      <c r="E180" s="5">
        <v>16</v>
      </c>
      <c r="F180" s="12">
        <v>3</v>
      </c>
      <c r="G180" s="12">
        <v>3</v>
      </c>
      <c r="H180" s="12">
        <v>1</v>
      </c>
      <c r="I180" s="12" t="s">
        <v>50</v>
      </c>
      <c r="J180" s="15"/>
      <c r="K180" s="16" t="s">
        <v>50</v>
      </c>
      <c r="L180" s="16" t="s">
        <v>50</v>
      </c>
      <c r="M180" s="16" t="s">
        <v>50</v>
      </c>
      <c r="N180" s="15"/>
      <c r="O180" s="12">
        <f t="shared" si="52"/>
        <v>60</v>
      </c>
      <c r="P180" s="12">
        <f t="shared" si="53"/>
        <v>80</v>
      </c>
      <c r="Q180" s="12">
        <f t="shared" si="54"/>
        <v>50</v>
      </c>
      <c r="R180" s="12">
        <f t="shared" si="55"/>
        <v>0</v>
      </c>
      <c r="S180" s="15"/>
      <c r="T180" s="16">
        <f t="shared" si="56"/>
        <v>0</v>
      </c>
      <c r="U180" s="16">
        <f t="shared" si="57"/>
        <v>0</v>
      </c>
      <c r="V180" s="16">
        <f t="shared" si="58"/>
        <v>0</v>
      </c>
      <c r="W180" s="15"/>
      <c r="X180" s="13">
        <v>1</v>
      </c>
      <c r="Y180" s="12">
        <f t="shared" si="60"/>
        <v>190</v>
      </c>
    </row>
    <row r="181" spans="1:25">
      <c r="A181" s="19" t="s">
        <v>78</v>
      </c>
      <c r="B181" s="12">
        <v>60</v>
      </c>
      <c r="C181" s="12" t="s">
        <v>33</v>
      </c>
      <c r="D181" s="14"/>
      <c r="E181" s="5">
        <v>16</v>
      </c>
      <c r="F181" s="12">
        <v>0</v>
      </c>
      <c r="G181" s="12" t="s">
        <v>50</v>
      </c>
      <c r="H181" s="12" t="s">
        <v>50</v>
      </c>
      <c r="I181" s="12" t="s">
        <v>50</v>
      </c>
      <c r="J181" s="15"/>
      <c r="K181" s="16" t="s">
        <v>50</v>
      </c>
      <c r="L181" s="16">
        <v>3</v>
      </c>
      <c r="M181" s="16">
        <v>1</v>
      </c>
      <c r="N181" s="15"/>
      <c r="O181" s="12">
        <f t="shared" si="52"/>
        <v>15</v>
      </c>
      <c r="P181" s="12">
        <f t="shared" si="53"/>
        <v>0</v>
      </c>
      <c r="Q181" s="12">
        <f t="shared" si="54"/>
        <v>0</v>
      </c>
      <c r="R181" s="12">
        <f t="shared" si="55"/>
        <v>0</v>
      </c>
      <c r="S181" s="15"/>
      <c r="T181" s="16">
        <f t="shared" si="56"/>
        <v>0</v>
      </c>
      <c r="U181" s="16">
        <f t="shared" si="57"/>
        <v>30</v>
      </c>
      <c r="V181" s="16">
        <f t="shared" si="58"/>
        <v>25</v>
      </c>
      <c r="W181" s="15"/>
      <c r="X181" s="13">
        <v>1</v>
      </c>
      <c r="Y181" s="12">
        <f t="shared" si="60"/>
        <v>70</v>
      </c>
    </row>
    <row r="182" spans="1:25">
      <c r="A182" s="19" t="s">
        <v>79</v>
      </c>
      <c r="B182" s="12">
        <v>60</v>
      </c>
      <c r="C182" s="12" t="s">
        <v>33</v>
      </c>
      <c r="D182" s="14"/>
      <c r="E182" s="5">
        <v>16</v>
      </c>
      <c r="F182" s="12">
        <v>1</v>
      </c>
      <c r="G182" s="12" t="s">
        <v>50</v>
      </c>
      <c r="H182" s="12" t="s">
        <v>50</v>
      </c>
      <c r="I182" s="12" t="s">
        <v>50</v>
      </c>
      <c r="J182" s="15"/>
      <c r="K182" s="16" t="s">
        <v>50</v>
      </c>
      <c r="L182" s="16">
        <v>1</v>
      </c>
      <c r="M182" s="16" t="s">
        <v>50</v>
      </c>
      <c r="N182" s="15"/>
      <c r="O182" s="12">
        <f t="shared" si="52"/>
        <v>30</v>
      </c>
      <c r="P182" s="12">
        <f t="shared" si="53"/>
        <v>0</v>
      </c>
      <c r="Q182" s="12">
        <f t="shared" si="54"/>
        <v>0</v>
      </c>
      <c r="R182" s="12">
        <f t="shared" si="55"/>
        <v>0</v>
      </c>
      <c r="S182" s="15"/>
      <c r="T182" s="16">
        <f t="shared" si="56"/>
        <v>0</v>
      </c>
      <c r="U182" s="16">
        <f t="shared" si="57"/>
        <v>20</v>
      </c>
      <c r="V182" s="16">
        <f t="shared" si="58"/>
        <v>0</v>
      </c>
      <c r="W182" s="15"/>
      <c r="X182" s="13">
        <v>1</v>
      </c>
      <c r="Y182" s="12">
        <f t="shared" si="60"/>
        <v>50</v>
      </c>
    </row>
    <row r="183" spans="1:25">
      <c r="A183" s="19" t="s">
        <v>81</v>
      </c>
      <c r="B183" s="12">
        <v>60</v>
      </c>
      <c r="C183" s="12" t="s">
        <v>33</v>
      </c>
      <c r="D183" s="14"/>
      <c r="E183" s="5">
        <v>16</v>
      </c>
      <c r="F183" s="12">
        <v>3</v>
      </c>
      <c r="G183" s="12">
        <v>1</v>
      </c>
      <c r="H183" s="12" t="s">
        <v>50</v>
      </c>
      <c r="I183" s="12" t="s">
        <v>50</v>
      </c>
      <c r="J183" s="15"/>
      <c r="K183" s="16" t="s">
        <v>50</v>
      </c>
      <c r="L183" s="16" t="s">
        <v>50</v>
      </c>
      <c r="M183" s="16" t="s">
        <v>50</v>
      </c>
      <c r="N183" s="15"/>
      <c r="O183" s="12">
        <f t="shared" si="52"/>
        <v>60</v>
      </c>
      <c r="P183" s="12">
        <f t="shared" si="53"/>
        <v>40</v>
      </c>
      <c r="Q183" s="12">
        <f t="shared" si="54"/>
        <v>0</v>
      </c>
      <c r="R183" s="12">
        <f t="shared" si="55"/>
        <v>0</v>
      </c>
      <c r="S183" s="15"/>
      <c r="T183" s="16">
        <f t="shared" si="56"/>
        <v>0</v>
      </c>
      <c r="U183" s="16">
        <f t="shared" si="57"/>
        <v>0</v>
      </c>
      <c r="V183" s="16">
        <f t="shared" si="58"/>
        <v>0</v>
      </c>
      <c r="W183" s="15"/>
      <c r="X183" s="13">
        <v>1</v>
      </c>
      <c r="Y183" s="12">
        <f t="shared" ref="Y183:Y185" si="61">SUM(O183:W183)*X183</f>
        <v>100</v>
      </c>
    </row>
    <row r="184" spans="1:25">
      <c r="A184" s="19" t="s">
        <v>70</v>
      </c>
      <c r="B184" s="12">
        <v>60</v>
      </c>
      <c r="C184" s="12" t="s">
        <v>33</v>
      </c>
      <c r="D184" s="14"/>
      <c r="E184" s="5">
        <v>16</v>
      </c>
      <c r="F184" s="12">
        <v>0</v>
      </c>
      <c r="G184" s="12" t="s">
        <v>50</v>
      </c>
      <c r="H184" s="12" t="s">
        <v>50</v>
      </c>
      <c r="I184" s="12" t="s">
        <v>50</v>
      </c>
      <c r="J184" s="15"/>
      <c r="K184" s="16" t="s">
        <v>50</v>
      </c>
      <c r="L184" s="16">
        <v>1</v>
      </c>
      <c r="M184" s="16" t="s">
        <v>50</v>
      </c>
      <c r="N184" s="15"/>
      <c r="O184" s="12">
        <f t="shared" si="52"/>
        <v>15</v>
      </c>
      <c r="P184" s="12">
        <f t="shared" si="53"/>
        <v>0</v>
      </c>
      <c r="Q184" s="12">
        <f t="shared" si="54"/>
        <v>0</v>
      </c>
      <c r="R184" s="12">
        <f t="shared" si="55"/>
        <v>0</v>
      </c>
      <c r="S184" s="15"/>
      <c r="T184" s="16">
        <f t="shared" si="56"/>
        <v>0</v>
      </c>
      <c r="U184" s="16">
        <f t="shared" si="57"/>
        <v>20</v>
      </c>
      <c r="V184" s="16">
        <f t="shared" si="58"/>
        <v>0</v>
      </c>
      <c r="W184" s="15"/>
      <c r="X184" s="13">
        <v>1</v>
      </c>
      <c r="Y184" s="12">
        <f t="shared" si="61"/>
        <v>35</v>
      </c>
    </row>
    <row r="185" spans="1:25">
      <c r="A185" s="19" t="s">
        <v>80</v>
      </c>
      <c r="B185" s="12">
        <v>60</v>
      </c>
      <c r="C185" s="12" t="s">
        <v>33</v>
      </c>
      <c r="D185" s="14"/>
      <c r="E185" s="5">
        <v>16</v>
      </c>
      <c r="F185" s="12">
        <v>3</v>
      </c>
      <c r="G185" s="12">
        <v>0</v>
      </c>
      <c r="H185" s="12" t="s">
        <v>50</v>
      </c>
      <c r="I185" s="12" t="s">
        <v>50</v>
      </c>
      <c r="J185" s="15"/>
      <c r="K185" s="16" t="s">
        <v>50</v>
      </c>
      <c r="L185" s="16" t="s">
        <v>50</v>
      </c>
      <c r="M185" s="16" t="s">
        <v>50</v>
      </c>
      <c r="N185" s="15"/>
      <c r="O185" s="12">
        <f t="shared" si="52"/>
        <v>60</v>
      </c>
      <c r="P185" s="12">
        <f t="shared" si="53"/>
        <v>20</v>
      </c>
      <c r="Q185" s="12">
        <f t="shared" si="54"/>
        <v>0</v>
      </c>
      <c r="R185" s="12">
        <f t="shared" si="55"/>
        <v>0</v>
      </c>
      <c r="S185" s="15"/>
      <c r="T185" s="16">
        <f t="shared" si="56"/>
        <v>0</v>
      </c>
      <c r="U185" s="16">
        <f t="shared" si="57"/>
        <v>0</v>
      </c>
      <c r="V185" s="16">
        <f t="shared" si="58"/>
        <v>0</v>
      </c>
      <c r="W185" s="15"/>
      <c r="X185" s="13">
        <v>1</v>
      </c>
      <c r="Y185" s="12">
        <f t="shared" si="61"/>
        <v>80</v>
      </c>
    </row>
    <row r="186" spans="1:25">
      <c r="A186" s="19" t="s">
        <v>68</v>
      </c>
      <c r="B186" s="12">
        <v>60</v>
      </c>
      <c r="C186" s="12" t="s">
        <v>33</v>
      </c>
      <c r="D186" s="14"/>
      <c r="E186" s="5">
        <v>16</v>
      </c>
      <c r="F186" s="12">
        <v>3</v>
      </c>
      <c r="G186" s="12">
        <v>3</v>
      </c>
      <c r="H186" s="12">
        <v>3</v>
      </c>
      <c r="I186" s="12">
        <v>0</v>
      </c>
      <c r="J186" s="15"/>
      <c r="K186" s="16" t="s">
        <v>50</v>
      </c>
      <c r="L186" s="16" t="s">
        <v>50</v>
      </c>
      <c r="M186" s="16" t="s">
        <v>50</v>
      </c>
      <c r="N186" s="15"/>
      <c r="O186" s="12">
        <f t="shared" si="52"/>
        <v>60</v>
      </c>
      <c r="P186" s="12">
        <f t="shared" si="53"/>
        <v>80</v>
      </c>
      <c r="Q186" s="12">
        <f t="shared" si="54"/>
        <v>100</v>
      </c>
      <c r="R186" s="12">
        <f t="shared" si="55"/>
        <v>30</v>
      </c>
      <c r="S186" s="15"/>
      <c r="T186" s="16">
        <f t="shared" si="56"/>
        <v>0</v>
      </c>
      <c r="U186" s="16">
        <f t="shared" si="57"/>
        <v>0</v>
      </c>
      <c r="V186" s="16">
        <f t="shared" si="58"/>
        <v>0</v>
      </c>
      <c r="W186" s="15"/>
      <c r="X186" s="13">
        <v>1</v>
      </c>
      <c r="Y186" s="12">
        <f t="shared" ref="Y186:Y187" si="62">SUM(O186:W186)*X186</f>
        <v>270</v>
      </c>
    </row>
    <row r="187" spans="1:25">
      <c r="A187" s="19" t="s">
        <v>82</v>
      </c>
      <c r="B187" s="12">
        <v>65</v>
      </c>
      <c r="C187" s="12" t="s">
        <v>33</v>
      </c>
      <c r="D187" s="14"/>
      <c r="E187" s="5">
        <v>16</v>
      </c>
      <c r="F187" s="12">
        <v>3</v>
      </c>
      <c r="G187" s="12">
        <v>3</v>
      </c>
      <c r="H187" s="12">
        <v>3</v>
      </c>
      <c r="I187" s="12">
        <v>3</v>
      </c>
      <c r="J187" s="15"/>
      <c r="K187" s="16" t="s">
        <v>50</v>
      </c>
      <c r="L187" s="16" t="s">
        <v>50</v>
      </c>
      <c r="M187" s="16" t="s">
        <v>50</v>
      </c>
      <c r="N187" s="15"/>
      <c r="O187" s="12">
        <f t="shared" si="52"/>
        <v>60</v>
      </c>
      <c r="P187" s="12">
        <f t="shared" si="53"/>
        <v>80</v>
      </c>
      <c r="Q187" s="12">
        <f t="shared" si="54"/>
        <v>100</v>
      </c>
      <c r="R187" s="12">
        <f t="shared" si="55"/>
        <v>120</v>
      </c>
      <c r="S187" s="15"/>
      <c r="T187" s="16">
        <f t="shared" si="56"/>
        <v>0</v>
      </c>
      <c r="U187" s="16">
        <f t="shared" si="57"/>
        <v>0</v>
      </c>
      <c r="V187" s="16">
        <f t="shared" si="58"/>
        <v>0</v>
      </c>
      <c r="W187" s="15"/>
      <c r="X187" s="13">
        <v>1</v>
      </c>
      <c r="Y187" s="12">
        <f t="shared" si="62"/>
        <v>360</v>
      </c>
    </row>
    <row r="188" spans="1:25">
      <c r="A188" s="19" t="s">
        <v>78</v>
      </c>
      <c r="B188" s="12">
        <v>65</v>
      </c>
      <c r="C188" s="12" t="s">
        <v>33</v>
      </c>
      <c r="D188" s="14"/>
      <c r="E188" s="5">
        <v>16</v>
      </c>
      <c r="F188" s="12">
        <v>2</v>
      </c>
      <c r="G188" s="12" t="s">
        <v>50</v>
      </c>
      <c r="H188" s="12" t="s">
        <v>50</v>
      </c>
      <c r="I188" s="12" t="s">
        <v>50</v>
      </c>
      <c r="J188" s="15"/>
      <c r="K188" s="16" t="s">
        <v>50</v>
      </c>
      <c r="L188" s="16" t="s">
        <v>50</v>
      </c>
      <c r="M188" s="16">
        <v>0</v>
      </c>
      <c r="N188" s="15"/>
      <c r="O188" s="12">
        <f t="shared" ref="O188:O197" si="63">IF(F188=3,60,IF(F188=2,45,IF(F188=1,30,IF(F188=0,15,0))))</f>
        <v>45</v>
      </c>
      <c r="P188" s="12">
        <f t="shared" ref="P188:P197" si="64">IF(G188=3,80,IF(G188=2,60,IF(G188=1,40,IF(G188=0,20,0))))</f>
        <v>0</v>
      </c>
      <c r="Q188" s="12">
        <f t="shared" ref="Q188:Q197" si="65">IF(H188=3,100,IF(H188=2,75,IF(H188=1,50,IF(H188=0,25,0))))</f>
        <v>0</v>
      </c>
      <c r="R188" s="12">
        <f t="shared" ref="R188:R197" si="66">IF(I188=3,120,IF(I188=2,90,IF(I188=1,60,IF(I188=0,30,0))))</f>
        <v>0</v>
      </c>
      <c r="S188" s="15"/>
      <c r="T188" s="16">
        <f t="shared" ref="T188:T197" si="67">IF(K188=3,25,IF(K188=2,20,IF(K188=1,15,IF(K188=0,10,0))))</f>
        <v>0</v>
      </c>
      <c r="U188" s="16">
        <f t="shared" ref="U188:U197" si="68">IF(L188=3,30,IF(L188=2,25,IF(L188=1,20,IF(L188=0,15,0))))</f>
        <v>0</v>
      </c>
      <c r="V188" s="16">
        <f t="shared" ref="V188:V197" si="69">IF(M188=3,35,IF(M188=2,30,IF(M188=1,25,IF(M188=0,20,0))))</f>
        <v>20</v>
      </c>
      <c r="W188" s="15"/>
      <c r="X188" s="13">
        <v>1</v>
      </c>
      <c r="Y188" s="12">
        <f t="shared" ref="Y188:Y198" si="70">SUM(O188:W188)*X188</f>
        <v>65</v>
      </c>
    </row>
    <row r="189" spans="1:25">
      <c r="A189" s="19" t="s">
        <v>83</v>
      </c>
      <c r="B189" s="12">
        <v>65</v>
      </c>
      <c r="C189" s="12" t="s">
        <v>33</v>
      </c>
      <c r="D189" s="14"/>
      <c r="E189" s="5">
        <v>16</v>
      </c>
      <c r="F189" s="12">
        <v>3</v>
      </c>
      <c r="G189" s="12">
        <v>0</v>
      </c>
      <c r="H189" s="12" t="s">
        <v>50</v>
      </c>
      <c r="I189" s="12" t="s">
        <v>50</v>
      </c>
      <c r="J189" s="15"/>
      <c r="K189" s="16" t="s">
        <v>50</v>
      </c>
      <c r="L189" s="16" t="s">
        <v>50</v>
      </c>
      <c r="M189" s="16" t="s">
        <v>50</v>
      </c>
      <c r="N189" s="15"/>
      <c r="O189" s="12">
        <f t="shared" si="63"/>
        <v>60</v>
      </c>
      <c r="P189" s="12">
        <f t="shared" si="64"/>
        <v>20</v>
      </c>
      <c r="Q189" s="12">
        <f t="shared" si="65"/>
        <v>0</v>
      </c>
      <c r="R189" s="12">
        <f t="shared" si="66"/>
        <v>0</v>
      </c>
      <c r="S189" s="15"/>
      <c r="T189" s="16">
        <f t="shared" si="67"/>
        <v>0</v>
      </c>
      <c r="U189" s="16">
        <f t="shared" si="68"/>
        <v>0</v>
      </c>
      <c r="V189" s="16">
        <f t="shared" si="69"/>
        <v>0</v>
      </c>
      <c r="W189" s="15"/>
      <c r="X189" s="13">
        <v>1</v>
      </c>
      <c r="Y189" s="12">
        <f t="shared" si="70"/>
        <v>80</v>
      </c>
    </row>
    <row r="190" spans="1:25">
      <c r="A190" s="19" t="s">
        <v>84</v>
      </c>
      <c r="B190" s="12">
        <v>65</v>
      </c>
      <c r="C190" s="12" t="s">
        <v>33</v>
      </c>
      <c r="D190" s="14"/>
      <c r="E190" s="5">
        <v>16</v>
      </c>
      <c r="F190" s="12">
        <v>3</v>
      </c>
      <c r="G190" s="12">
        <v>1</v>
      </c>
      <c r="H190" s="12" t="s">
        <v>50</v>
      </c>
      <c r="I190" s="12" t="s">
        <v>50</v>
      </c>
      <c r="J190" s="15"/>
      <c r="K190" s="16" t="s">
        <v>50</v>
      </c>
      <c r="L190" s="16" t="s">
        <v>50</v>
      </c>
      <c r="M190" s="16" t="s">
        <v>50</v>
      </c>
      <c r="N190" s="15"/>
      <c r="O190" s="12">
        <f t="shared" si="63"/>
        <v>60</v>
      </c>
      <c r="P190" s="12">
        <f t="shared" si="64"/>
        <v>40</v>
      </c>
      <c r="Q190" s="12">
        <f t="shared" si="65"/>
        <v>0</v>
      </c>
      <c r="R190" s="12">
        <f t="shared" si="66"/>
        <v>0</v>
      </c>
      <c r="S190" s="15"/>
      <c r="T190" s="16">
        <f t="shared" si="67"/>
        <v>0</v>
      </c>
      <c r="U190" s="16">
        <f t="shared" si="68"/>
        <v>0</v>
      </c>
      <c r="V190" s="16">
        <f t="shared" si="69"/>
        <v>0</v>
      </c>
      <c r="W190" s="15"/>
      <c r="X190" s="13">
        <v>1</v>
      </c>
      <c r="Y190" s="12">
        <f t="shared" si="70"/>
        <v>100</v>
      </c>
    </row>
    <row r="191" spans="1:25">
      <c r="A191" s="19" t="s">
        <v>85</v>
      </c>
      <c r="B191" s="12">
        <v>65</v>
      </c>
      <c r="C191" s="12" t="s">
        <v>33</v>
      </c>
      <c r="D191" s="14"/>
      <c r="E191" s="5">
        <v>16</v>
      </c>
      <c r="F191" s="12">
        <v>3</v>
      </c>
      <c r="G191" s="12">
        <v>3</v>
      </c>
      <c r="H191" s="12">
        <v>0</v>
      </c>
      <c r="I191" s="12" t="s">
        <v>50</v>
      </c>
      <c r="J191" s="15"/>
      <c r="K191" s="16" t="s">
        <v>50</v>
      </c>
      <c r="L191" s="16" t="s">
        <v>50</v>
      </c>
      <c r="M191" s="16" t="s">
        <v>50</v>
      </c>
      <c r="N191" s="15"/>
      <c r="O191" s="12">
        <f t="shared" si="63"/>
        <v>60</v>
      </c>
      <c r="P191" s="12">
        <f t="shared" si="64"/>
        <v>80</v>
      </c>
      <c r="Q191" s="12">
        <f t="shared" si="65"/>
        <v>25</v>
      </c>
      <c r="R191" s="12">
        <f t="shared" si="66"/>
        <v>0</v>
      </c>
      <c r="S191" s="15"/>
      <c r="T191" s="16">
        <f t="shared" si="67"/>
        <v>0</v>
      </c>
      <c r="U191" s="16">
        <f t="shared" si="68"/>
        <v>0</v>
      </c>
      <c r="V191" s="16">
        <f t="shared" si="69"/>
        <v>0</v>
      </c>
      <c r="W191" s="15"/>
      <c r="X191" s="13">
        <v>1</v>
      </c>
      <c r="Y191" s="12">
        <f t="shared" si="70"/>
        <v>165</v>
      </c>
    </row>
    <row r="192" spans="1:25">
      <c r="A192" s="19" t="s">
        <v>86</v>
      </c>
      <c r="B192" s="12">
        <v>65</v>
      </c>
      <c r="C192" s="12" t="s">
        <v>33</v>
      </c>
      <c r="D192" s="14"/>
      <c r="E192" s="5">
        <v>16</v>
      </c>
      <c r="F192" s="12">
        <v>3</v>
      </c>
      <c r="G192" s="12">
        <v>3</v>
      </c>
      <c r="H192" s="12">
        <v>3</v>
      </c>
      <c r="I192" s="12">
        <v>2</v>
      </c>
      <c r="J192" s="15"/>
      <c r="K192" s="16" t="s">
        <v>50</v>
      </c>
      <c r="L192" s="16" t="s">
        <v>50</v>
      </c>
      <c r="M192" s="16" t="s">
        <v>50</v>
      </c>
      <c r="N192" s="15"/>
      <c r="O192" s="12">
        <f t="shared" si="63"/>
        <v>60</v>
      </c>
      <c r="P192" s="12">
        <f t="shared" si="64"/>
        <v>80</v>
      </c>
      <c r="Q192" s="12">
        <f t="shared" si="65"/>
        <v>100</v>
      </c>
      <c r="R192" s="12">
        <f t="shared" si="66"/>
        <v>90</v>
      </c>
      <c r="S192" s="15"/>
      <c r="T192" s="16">
        <f t="shared" si="67"/>
        <v>0</v>
      </c>
      <c r="U192" s="16">
        <f t="shared" si="68"/>
        <v>0</v>
      </c>
      <c r="V192" s="16">
        <f t="shared" si="69"/>
        <v>0</v>
      </c>
      <c r="W192" s="15"/>
      <c r="X192" s="13">
        <v>1</v>
      </c>
      <c r="Y192" s="12">
        <f t="shared" si="70"/>
        <v>330</v>
      </c>
    </row>
    <row r="193" spans="1:25">
      <c r="A193" s="19" t="s">
        <v>87</v>
      </c>
      <c r="B193" s="12">
        <v>65</v>
      </c>
      <c r="C193" s="12" t="s">
        <v>33</v>
      </c>
      <c r="D193" s="14"/>
      <c r="E193" s="5">
        <v>16</v>
      </c>
      <c r="F193" s="12">
        <v>3</v>
      </c>
      <c r="G193" s="12">
        <v>0</v>
      </c>
      <c r="H193" s="12" t="s">
        <v>50</v>
      </c>
      <c r="I193" s="12" t="s">
        <v>50</v>
      </c>
      <c r="J193" s="15"/>
      <c r="K193" s="16" t="s">
        <v>50</v>
      </c>
      <c r="L193" s="16" t="s">
        <v>50</v>
      </c>
      <c r="M193" s="16" t="s">
        <v>50</v>
      </c>
      <c r="N193" s="15"/>
      <c r="O193" s="12">
        <f t="shared" si="63"/>
        <v>60</v>
      </c>
      <c r="P193" s="12">
        <f t="shared" si="64"/>
        <v>20</v>
      </c>
      <c r="Q193" s="12">
        <f t="shared" si="65"/>
        <v>0</v>
      </c>
      <c r="R193" s="12">
        <f t="shared" si="66"/>
        <v>0</v>
      </c>
      <c r="S193" s="15"/>
      <c r="T193" s="16">
        <f t="shared" si="67"/>
        <v>0</v>
      </c>
      <c r="U193" s="16">
        <f t="shared" si="68"/>
        <v>0</v>
      </c>
      <c r="V193" s="16">
        <f t="shared" si="69"/>
        <v>0</v>
      </c>
      <c r="W193" s="15"/>
      <c r="X193" s="13">
        <v>1</v>
      </c>
      <c r="Y193" s="12">
        <f t="shared" si="70"/>
        <v>80</v>
      </c>
    </row>
    <row r="194" spans="1:25">
      <c r="A194" s="19" t="s">
        <v>88</v>
      </c>
      <c r="B194" s="12">
        <v>65</v>
      </c>
      <c r="C194" s="12" t="s">
        <v>33</v>
      </c>
      <c r="D194" s="14"/>
      <c r="E194" s="5">
        <v>16</v>
      </c>
      <c r="F194" s="12">
        <v>0</v>
      </c>
      <c r="G194" s="12" t="s">
        <v>50</v>
      </c>
      <c r="H194" s="12" t="s">
        <v>50</v>
      </c>
      <c r="I194" s="12" t="s">
        <v>50</v>
      </c>
      <c r="J194" s="15"/>
      <c r="K194" s="16" t="s">
        <v>50</v>
      </c>
      <c r="L194" s="16" t="s">
        <v>50</v>
      </c>
      <c r="M194" s="16">
        <v>3</v>
      </c>
      <c r="N194" s="15"/>
      <c r="O194" s="12">
        <f t="shared" si="63"/>
        <v>15</v>
      </c>
      <c r="P194" s="12">
        <f t="shared" si="64"/>
        <v>0</v>
      </c>
      <c r="Q194" s="12">
        <f t="shared" si="65"/>
        <v>0</v>
      </c>
      <c r="R194" s="12">
        <f t="shared" si="66"/>
        <v>0</v>
      </c>
      <c r="S194" s="15"/>
      <c r="T194" s="16">
        <f t="shared" si="67"/>
        <v>0</v>
      </c>
      <c r="U194" s="16">
        <f t="shared" si="68"/>
        <v>0</v>
      </c>
      <c r="V194" s="16">
        <f t="shared" si="69"/>
        <v>35</v>
      </c>
      <c r="W194" s="15"/>
      <c r="X194" s="13">
        <v>1</v>
      </c>
      <c r="Y194" s="12">
        <f t="shared" si="70"/>
        <v>50</v>
      </c>
    </row>
    <row r="195" spans="1:25">
      <c r="A195" s="19" t="s">
        <v>89</v>
      </c>
      <c r="B195" s="12">
        <v>65</v>
      </c>
      <c r="C195" s="12" t="s">
        <v>33</v>
      </c>
      <c r="D195" s="14"/>
      <c r="E195" s="5">
        <v>16</v>
      </c>
      <c r="F195" s="12">
        <v>0</v>
      </c>
      <c r="G195" s="12" t="s">
        <v>50</v>
      </c>
      <c r="H195" s="12" t="s">
        <v>50</v>
      </c>
      <c r="I195" s="12" t="s">
        <v>50</v>
      </c>
      <c r="J195" s="15"/>
      <c r="K195" s="16" t="s">
        <v>50</v>
      </c>
      <c r="L195" s="16" t="s">
        <v>50</v>
      </c>
      <c r="M195" s="16" t="s">
        <v>50</v>
      </c>
      <c r="N195" s="15"/>
      <c r="O195" s="12">
        <f t="shared" si="63"/>
        <v>15</v>
      </c>
      <c r="P195" s="12">
        <f t="shared" si="64"/>
        <v>0</v>
      </c>
      <c r="Q195" s="12">
        <f t="shared" si="65"/>
        <v>0</v>
      </c>
      <c r="R195" s="12">
        <f t="shared" si="66"/>
        <v>0</v>
      </c>
      <c r="S195" s="15"/>
      <c r="T195" s="16">
        <f t="shared" si="67"/>
        <v>0</v>
      </c>
      <c r="U195" s="16">
        <f t="shared" si="68"/>
        <v>0</v>
      </c>
      <c r="V195" s="16">
        <f t="shared" si="69"/>
        <v>0</v>
      </c>
      <c r="W195" s="15"/>
      <c r="X195" s="13">
        <v>1</v>
      </c>
      <c r="Y195" s="12">
        <f t="shared" si="70"/>
        <v>15</v>
      </c>
    </row>
    <row r="196" spans="1:25">
      <c r="A196" s="19" t="s">
        <v>91</v>
      </c>
      <c r="B196" s="12">
        <v>65</v>
      </c>
      <c r="C196" s="12" t="s">
        <v>33</v>
      </c>
      <c r="D196" s="14"/>
      <c r="E196" s="5">
        <v>16</v>
      </c>
      <c r="F196" s="12">
        <v>3</v>
      </c>
      <c r="G196" s="12">
        <v>1</v>
      </c>
      <c r="H196" s="12" t="s">
        <v>50</v>
      </c>
      <c r="I196" s="12" t="s">
        <v>50</v>
      </c>
      <c r="J196" s="15"/>
      <c r="K196" s="16" t="s">
        <v>50</v>
      </c>
      <c r="L196" s="16" t="s">
        <v>50</v>
      </c>
      <c r="M196" s="16" t="s">
        <v>50</v>
      </c>
      <c r="N196" s="15"/>
      <c r="O196" s="12">
        <f t="shared" si="63"/>
        <v>60</v>
      </c>
      <c r="P196" s="12">
        <f t="shared" si="64"/>
        <v>40</v>
      </c>
      <c r="Q196" s="12">
        <f t="shared" si="65"/>
        <v>0</v>
      </c>
      <c r="R196" s="12">
        <f t="shared" si="66"/>
        <v>0</v>
      </c>
      <c r="S196" s="15"/>
      <c r="T196" s="16">
        <f t="shared" si="67"/>
        <v>0</v>
      </c>
      <c r="U196" s="16">
        <f t="shared" si="68"/>
        <v>0</v>
      </c>
      <c r="V196" s="16">
        <f t="shared" si="69"/>
        <v>0</v>
      </c>
      <c r="W196" s="15"/>
      <c r="X196" s="13">
        <v>1</v>
      </c>
      <c r="Y196" s="12">
        <f t="shared" si="70"/>
        <v>100</v>
      </c>
    </row>
    <row r="197" spans="1:25">
      <c r="A197" s="19" t="s">
        <v>90</v>
      </c>
      <c r="B197" s="12">
        <v>65</v>
      </c>
      <c r="C197" s="12" t="s">
        <v>33</v>
      </c>
      <c r="D197" s="14"/>
      <c r="E197" s="5">
        <v>16</v>
      </c>
      <c r="F197" s="12">
        <v>3</v>
      </c>
      <c r="G197" s="12">
        <v>3</v>
      </c>
      <c r="H197" s="12">
        <v>1</v>
      </c>
      <c r="I197" s="12" t="s">
        <v>50</v>
      </c>
      <c r="J197" s="15"/>
      <c r="K197" s="16" t="s">
        <v>50</v>
      </c>
      <c r="L197" s="16" t="s">
        <v>50</v>
      </c>
      <c r="M197" s="16" t="s">
        <v>50</v>
      </c>
      <c r="N197" s="15"/>
      <c r="O197" s="12">
        <f t="shared" si="63"/>
        <v>60</v>
      </c>
      <c r="P197" s="12">
        <f t="shared" si="64"/>
        <v>80</v>
      </c>
      <c r="Q197" s="12">
        <f t="shared" si="65"/>
        <v>50</v>
      </c>
      <c r="R197" s="12">
        <f t="shared" si="66"/>
        <v>0</v>
      </c>
      <c r="S197" s="15"/>
      <c r="T197" s="16">
        <f t="shared" si="67"/>
        <v>0</v>
      </c>
      <c r="U197" s="16">
        <f t="shared" si="68"/>
        <v>0</v>
      </c>
      <c r="V197" s="16">
        <f t="shared" si="69"/>
        <v>0</v>
      </c>
      <c r="W197" s="15"/>
      <c r="X197" s="13">
        <v>1</v>
      </c>
      <c r="Y197" s="12">
        <f t="shared" si="70"/>
        <v>190</v>
      </c>
    </row>
    <row r="198" spans="1:25">
      <c r="A198" s="19" t="s">
        <v>90</v>
      </c>
      <c r="B198" s="12">
        <v>70</v>
      </c>
      <c r="C198" s="12" t="s">
        <v>33</v>
      </c>
      <c r="D198" s="14"/>
      <c r="E198" s="5">
        <v>16</v>
      </c>
      <c r="F198" s="12">
        <v>3</v>
      </c>
      <c r="G198" s="12">
        <v>3</v>
      </c>
      <c r="H198" s="12">
        <v>3</v>
      </c>
      <c r="I198" s="12">
        <v>1</v>
      </c>
      <c r="J198" s="15"/>
      <c r="K198" s="16" t="s">
        <v>50</v>
      </c>
      <c r="L198" s="16" t="s">
        <v>50</v>
      </c>
      <c r="M198" s="16" t="s">
        <v>50</v>
      </c>
      <c r="N198" s="15"/>
      <c r="O198" s="12">
        <f>IF(F198=3,60,IF(F198=2,45,IF(F198=1,30,IF(F198=0,15,0))))</f>
        <v>60</v>
      </c>
      <c r="P198" s="12">
        <f>IF(G198=3,80,IF(G198=2,60,IF(G198=1,40,IF(G198=0,20,0))))</f>
        <v>80</v>
      </c>
      <c r="Q198" s="12">
        <f>IF(H198=3,100,IF(H198=2,75,IF(H198=1,50,IF(H198=0,25,0))))</f>
        <v>100</v>
      </c>
      <c r="R198" s="12">
        <f>IF(I198=3,120,IF(I198=2,90,IF(I198=1,60,IF(I198=0,30,0))))</f>
        <v>60</v>
      </c>
      <c r="S198" s="15"/>
      <c r="T198" s="16">
        <f>IF(K198=3,25,IF(K198=2,20,IF(K198=1,15,IF(K198=0,10,0))))</f>
        <v>0</v>
      </c>
      <c r="U198" s="16">
        <f>IF(L198=3,30,IF(L198=2,25,IF(L198=1,20,IF(L198=0,15,0))))</f>
        <v>0</v>
      </c>
      <c r="V198" s="16">
        <f>IF(M198=3,35,IF(M198=2,30,IF(M198=1,25,IF(M198=0,20,0))))</f>
        <v>0</v>
      </c>
      <c r="W198" s="15"/>
      <c r="X198" s="13">
        <v>1</v>
      </c>
      <c r="Y198" s="12">
        <f t="shared" si="70"/>
        <v>300</v>
      </c>
    </row>
    <row r="199" spans="1:25">
      <c r="A199" s="19" t="s">
        <v>92</v>
      </c>
      <c r="B199" s="12">
        <v>70</v>
      </c>
      <c r="C199" s="12" t="s">
        <v>33</v>
      </c>
      <c r="D199" s="14"/>
      <c r="E199" s="5">
        <v>16</v>
      </c>
      <c r="F199" s="12">
        <v>3</v>
      </c>
      <c r="G199" s="12">
        <v>0</v>
      </c>
      <c r="H199" s="12" t="s">
        <v>50</v>
      </c>
      <c r="I199" s="12" t="s">
        <v>50</v>
      </c>
      <c r="J199" s="15"/>
      <c r="K199" s="16" t="s">
        <v>50</v>
      </c>
      <c r="L199" s="16" t="s">
        <v>50</v>
      </c>
      <c r="M199" s="16" t="s">
        <v>50</v>
      </c>
      <c r="N199" s="15"/>
      <c r="O199" s="12">
        <f t="shared" ref="O199:O208" si="71">IF(F199=3,60,IF(F199=2,45,IF(F199=1,30,IF(F199=0,15,0))))</f>
        <v>60</v>
      </c>
      <c r="P199" s="12">
        <f t="shared" ref="P199:P208" si="72">IF(G199=3,80,IF(G199=2,60,IF(G199=1,40,IF(G199=0,20,0))))</f>
        <v>20</v>
      </c>
      <c r="Q199" s="12">
        <f t="shared" ref="Q199:Q208" si="73">IF(H199=3,100,IF(H199=2,75,IF(H199=1,50,IF(H199=0,25,0))))</f>
        <v>0</v>
      </c>
      <c r="R199" s="12">
        <f t="shared" ref="R199:R208" si="74">IF(I199=3,120,IF(I199=2,90,IF(I199=1,60,IF(I199=0,30,0))))</f>
        <v>0</v>
      </c>
      <c r="S199" s="15"/>
      <c r="T199" s="16">
        <f t="shared" ref="T199:T208" si="75">IF(K199=3,25,IF(K199=2,20,IF(K199=1,15,IF(K199=0,10,0))))</f>
        <v>0</v>
      </c>
      <c r="U199" s="16">
        <f t="shared" ref="U199:U208" si="76">IF(L199=3,30,IF(L199=2,25,IF(L199=1,20,IF(L199=0,15,0))))</f>
        <v>0</v>
      </c>
      <c r="V199" s="16">
        <f t="shared" ref="V199:V208" si="77">IF(M199=3,35,IF(M199=2,30,IF(M199=1,25,IF(M199=0,20,0))))</f>
        <v>0</v>
      </c>
      <c r="W199" s="15"/>
      <c r="X199" s="13">
        <v>1</v>
      </c>
      <c r="Y199" s="12">
        <f t="shared" ref="Y199:Y209" si="78">SUM(O199:W199)*X199</f>
        <v>80</v>
      </c>
    </row>
    <row r="200" spans="1:25">
      <c r="A200" s="19" t="s">
        <v>93</v>
      </c>
      <c r="B200" s="12">
        <v>70</v>
      </c>
      <c r="C200" s="12" t="s">
        <v>33</v>
      </c>
      <c r="D200" s="14"/>
      <c r="E200" s="5">
        <v>16</v>
      </c>
      <c r="F200" s="12">
        <v>2</v>
      </c>
      <c r="G200" s="12" t="s">
        <v>50</v>
      </c>
      <c r="H200" s="12" t="s">
        <v>50</v>
      </c>
      <c r="I200" s="12" t="s">
        <v>50</v>
      </c>
      <c r="J200" s="15"/>
      <c r="K200" s="16" t="s">
        <v>50</v>
      </c>
      <c r="L200" s="16" t="s">
        <v>50</v>
      </c>
      <c r="M200" s="16" t="s">
        <v>50</v>
      </c>
      <c r="N200" s="15"/>
      <c r="O200" s="12">
        <f t="shared" si="71"/>
        <v>45</v>
      </c>
      <c r="P200" s="12">
        <f t="shared" si="72"/>
        <v>0</v>
      </c>
      <c r="Q200" s="12">
        <f t="shared" si="73"/>
        <v>0</v>
      </c>
      <c r="R200" s="12">
        <f t="shared" si="74"/>
        <v>0</v>
      </c>
      <c r="S200" s="15"/>
      <c r="T200" s="16">
        <f t="shared" si="75"/>
        <v>0</v>
      </c>
      <c r="U200" s="16">
        <f t="shared" si="76"/>
        <v>0</v>
      </c>
      <c r="V200" s="16">
        <f t="shared" si="77"/>
        <v>0</v>
      </c>
      <c r="W200" s="15"/>
      <c r="X200" s="13">
        <v>1</v>
      </c>
      <c r="Y200" s="12">
        <f t="shared" si="78"/>
        <v>45</v>
      </c>
    </row>
    <row r="201" spans="1:25">
      <c r="A201" s="19" t="s">
        <v>94</v>
      </c>
      <c r="B201" s="12">
        <v>70</v>
      </c>
      <c r="C201" s="12" t="s">
        <v>33</v>
      </c>
      <c r="D201" s="14"/>
      <c r="E201" s="5">
        <v>16</v>
      </c>
      <c r="F201" s="12">
        <v>3</v>
      </c>
      <c r="G201" s="12">
        <v>0</v>
      </c>
      <c r="H201" s="12" t="s">
        <v>50</v>
      </c>
      <c r="I201" s="12" t="s">
        <v>50</v>
      </c>
      <c r="J201" s="15"/>
      <c r="K201" s="16">
        <v>3</v>
      </c>
      <c r="L201" s="16">
        <v>1</v>
      </c>
      <c r="M201" s="16" t="s">
        <v>50</v>
      </c>
      <c r="N201" s="15"/>
      <c r="O201" s="12">
        <f t="shared" si="71"/>
        <v>60</v>
      </c>
      <c r="P201" s="12">
        <f t="shared" si="72"/>
        <v>20</v>
      </c>
      <c r="Q201" s="12">
        <f t="shared" si="73"/>
        <v>0</v>
      </c>
      <c r="R201" s="12">
        <f t="shared" si="74"/>
        <v>0</v>
      </c>
      <c r="S201" s="15"/>
      <c r="T201" s="16">
        <f t="shared" si="75"/>
        <v>25</v>
      </c>
      <c r="U201" s="16">
        <f t="shared" si="76"/>
        <v>20</v>
      </c>
      <c r="V201" s="16">
        <f t="shared" si="77"/>
        <v>0</v>
      </c>
      <c r="W201" s="15"/>
      <c r="X201" s="13">
        <v>1</v>
      </c>
      <c r="Y201" s="12">
        <f t="shared" si="78"/>
        <v>125</v>
      </c>
    </row>
    <row r="202" spans="1:25">
      <c r="A202" s="19" t="s">
        <v>95</v>
      </c>
      <c r="B202" s="12">
        <v>70</v>
      </c>
      <c r="C202" s="12" t="s">
        <v>33</v>
      </c>
      <c r="D202" s="14"/>
      <c r="E202" s="5">
        <v>16</v>
      </c>
      <c r="F202" s="12">
        <v>3</v>
      </c>
      <c r="G202" s="12">
        <v>3</v>
      </c>
      <c r="H202" s="12">
        <v>1</v>
      </c>
      <c r="I202" s="12" t="s">
        <v>50</v>
      </c>
      <c r="J202" s="15"/>
      <c r="K202" s="16" t="s">
        <v>50</v>
      </c>
      <c r="L202" s="16" t="s">
        <v>50</v>
      </c>
      <c r="M202" s="16" t="s">
        <v>50</v>
      </c>
      <c r="N202" s="15"/>
      <c r="O202" s="12">
        <f t="shared" si="71"/>
        <v>60</v>
      </c>
      <c r="P202" s="12">
        <f t="shared" si="72"/>
        <v>80</v>
      </c>
      <c r="Q202" s="12">
        <f t="shared" si="73"/>
        <v>50</v>
      </c>
      <c r="R202" s="12">
        <f t="shared" si="74"/>
        <v>0</v>
      </c>
      <c r="S202" s="15"/>
      <c r="T202" s="16">
        <f t="shared" si="75"/>
        <v>0</v>
      </c>
      <c r="U202" s="16">
        <f t="shared" si="76"/>
        <v>0</v>
      </c>
      <c r="V202" s="16">
        <f t="shared" si="77"/>
        <v>0</v>
      </c>
      <c r="W202" s="15"/>
      <c r="X202" s="13">
        <v>1</v>
      </c>
      <c r="Y202" s="12">
        <f t="shared" si="78"/>
        <v>190</v>
      </c>
    </row>
    <row r="203" spans="1:25">
      <c r="A203" s="19" t="s">
        <v>96</v>
      </c>
      <c r="B203" s="12">
        <v>70</v>
      </c>
      <c r="C203" s="12" t="s">
        <v>33</v>
      </c>
      <c r="D203" s="14"/>
      <c r="E203" s="5">
        <v>16</v>
      </c>
      <c r="F203" s="12" t="s">
        <v>50</v>
      </c>
      <c r="G203" s="12">
        <v>2</v>
      </c>
      <c r="H203" s="12" t="s">
        <v>50</v>
      </c>
      <c r="I203" s="12" t="s">
        <v>50</v>
      </c>
      <c r="J203" s="15"/>
      <c r="K203" s="16">
        <v>3</v>
      </c>
      <c r="L203" s="16">
        <v>3</v>
      </c>
      <c r="M203" s="16">
        <v>3</v>
      </c>
      <c r="N203" s="15"/>
      <c r="O203" s="12">
        <f t="shared" si="71"/>
        <v>0</v>
      </c>
      <c r="P203" s="12">
        <f t="shared" si="72"/>
        <v>60</v>
      </c>
      <c r="Q203" s="12">
        <f t="shared" si="73"/>
        <v>0</v>
      </c>
      <c r="R203" s="12">
        <f t="shared" si="74"/>
        <v>0</v>
      </c>
      <c r="S203" s="15"/>
      <c r="T203" s="16">
        <f t="shared" si="75"/>
        <v>25</v>
      </c>
      <c r="U203" s="16">
        <f t="shared" si="76"/>
        <v>30</v>
      </c>
      <c r="V203" s="16">
        <f t="shared" si="77"/>
        <v>35</v>
      </c>
      <c r="W203" s="15"/>
      <c r="X203" s="13">
        <v>1</v>
      </c>
      <c r="Y203" s="12">
        <f t="shared" si="78"/>
        <v>150</v>
      </c>
    </row>
    <row r="204" spans="1:25">
      <c r="A204" s="19" t="s">
        <v>97</v>
      </c>
      <c r="B204" s="12">
        <v>70</v>
      </c>
      <c r="C204" s="12" t="s">
        <v>33</v>
      </c>
      <c r="D204" s="14"/>
      <c r="E204" s="5">
        <v>16</v>
      </c>
      <c r="F204" s="12">
        <v>0</v>
      </c>
      <c r="G204" s="12" t="s">
        <v>50</v>
      </c>
      <c r="H204" s="12" t="s">
        <v>50</v>
      </c>
      <c r="I204" s="12" t="s">
        <v>50</v>
      </c>
      <c r="J204" s="15"/>
      <c r="K204" s="16">
        <v>3</v>
      </c>
      <c r="L204" s="16">
        <v>0</v>
      </c>
      <c r="M204" s="16" t="s">
        <v>50</v>
      </c>
      <c r="N204" s="15"/>
      <c r="O204" s="12">
        <f t="shared" si="71"/>
        <v>15</v>
      </c>
      <c r="P204" s="12">
        <f t="shared" si="72"/>
        <v>0</v>
      </c>
      <c r="Q204" s="12">
        <f t="shared" si="73"/>
        <v>0</v>
      </c>
      <c r="R204" s="12">
        <f t="shared" si="74"/>
        <v>0</v>
      </c>
      <c r="S204" s="15"/>
      <c r="T204" s="16">
        <f t="shared" si="75"/>
        <v>25</v>
      </c>
      <c r="U204" s="16">
        <f t="shared" si="76"/>
        <v>15</v>
      </c>
      <c r="V204" s="16">
        <f t="shared" si="77"/>
        <v>0</v>
      </c>
      <c r="W204" s="15"/>
      <c r="X204" s="13">
        <v>1</v>
      </c>
      <c r="Y204" s="12">
        <f t="shared" si="78"/>
        <v>55</v>
      </c>
    </row>
    <row r="205" spans="1:25">
      <c r="A205" s="19" t="s">
        <v>98</v>
      </c>
      <c r="B205" s="12">
        <v>70</v>
      </c>
      <c r="C205" s="12" t="s">
        <v>33</v>
      </c>
      <c r="D205" s="14"/>
      <c r="E205" s="5">
        <v>16</v>
      </c>
      <c r="F205" s="12">
        <v>3</v>
      </c>
      <c r="G205" s="12">
        <v>3</v>
      </c>
      <c r="H205" s="12">
        <v>0</v>
      </c>
      <c r="I205" s="12" t="s">
        <v>50</v>
      </c>
      <c r="J205" s="15"/>
      <c r="K205" s="16" t="s">
        <v>50</v>
      </c>
      <c r="L205" s="16" t="s">
        <v>50</v>
      </c>
      <c r="M205" s="16" t="s">
        <v>50</v>
      </c>
      <c r="N205" s="15"/>
      <c r="O205" s="12">
        <f t="shared" si="71"/>
        <v>60</v>
      </c>
      <c r="P205" s="12">
        <f t="shared" si="72"/>
        <v>80</v>
      </c>
      <c r="Q205" s="12">
        <f t="shared" si="73"/>
        <v>25</v>
      </c>
      <c r="R205" s="12">
        <f t="shared" si="74"/>
        <v>0</v>
      </c>
      <c r="S205" s="15"/>
      <c r="T205" s="16">
        <f t="shared" si="75"/>
        <v>0</v>
      </c>
      <c r="U205" s="16">
        <f t="shared" si="76"/>
        <v>0</v>
      </c>
      <c r="V205" s="16">
        <f t="shared" si="77"/>
        <v>0</v>
      </c>
      <c r="W205" s="15"/>
      <c r="X205" s="13">
        <v>1</v>
      </c>
      <c r="Y205" s="12">
        <f t="shared" si="78"/>
        <v>165</v>
      </c>
    </row>
    <row r="206" spans="1:25">
      <c r="A206" s="19" t="s">
        <v>99</v>
      </c>
      <c r="B206" s="12">
        <v>70</v>
      </c>
      <c r="C206" s="12" t="s">
        <v>33</v>
      </c>
      <c r="D206" s="14"/>
      <c r="E206" s="5">
        <v>16</v>
      </c>
      <c r="F206" s="12">
        <v>0</v>
      </c>
      <c r="G206" s="12" t="s">
        <v>50</v>
      </c>
      <c r="H206" s="12" t="s">
        <v>50</v>
      </c>
      <c r="I206" s="12" t="s">
        <v>50</v>
      </c>
      <c r="J206" s="15"/>
      <c r="K206" s="16">
        <v>2</v>
      </c>
      <c r="L206" s="16" t="s">
        <v>50</v>
      </c>
      <c r="M206" s="16" t="s">
        <v>50</v>
      </c>
      <c r="N206" s="15"/>
      <c r="O206" s="12">
        <f t="shared" si="71"/>
        <v>15</v>
      </c>
      <c r="P206" s="12">
        <f t="shared" si="72"/>
        <v>0</v>
      </c>
      <c r="Q206" s="12">
        <f t="shared" si="73"/>
        <v>0</v>
      </c>
      <c r="R206" s="12">
        <f t="shared" si="74"/>
        <v>0</v>
      </c>
      <c r="S206" s="15"/>
      <c r="T206" s="16">
        <f t="shared" si="75"/>
        <v>20</v>
      </c>
      <c r="U206" s="16">
        <f t="shared" si="76"/>
        <v>0</v>
      </c>
      <c r="V206" s="16">
        <f t="shared" si="77"/>
        <v>0</v>
      </c>
      <c r="W206" s="15"/>
      <c r="X206" s="13">
        <v>1</v>
      </c>
      <c r="Y206" s="12">
        <f t="shared" si="78"/>
        <v>35</v>
      </c>
    </row>
    <row r="207" spans="1:25">
      <c r="A207" s="19" t="s">
        <v>100</v>
      </c>
      <c r="B207" s="12">
        <v>70</v>
      </c>
      <c r="C207" s="12" t="s">
        <v>33</v>
      </c>
      <c r="D207" s="14"/>
      <c r="E207" s="5">
        <v>16</v>
      </c>
      <c r="F207" s="12">
        <v>3</v>
      </c>
      <c r="G207" s="12">
        <v>3</v>
      </c>
      <c r="H207" s="12">
        <v>3</v>
      </c>
      <c r="I207" s="12">
        <v>3</v>
      </c>
      <c r="J207" s="15"/>
      <c r="K207" s="16" t="s">
        <v>50</v>
      </c>
      <c r="L207" s="16" t="s">
        <v>50</v>
      </c>
      <c r="M207" s="16" t="s">
        <v>50</v>
      </c>
      <c r="N207" s="15"/>
      <c r="O207" s="12">
        <f t="shared" si="71"/>
        <v>60</v>
      </c>
      <c r="P207" s="12">
        <f t="shared" si="72"/>
        <v>80</v>
      </c>
      <c r="Q207" s="12">
        <f t="shared" si="73"/>
        <v>100</v>
      </c>
      <c r="R207" s="12">
        <f t="shared" si="74"/>
        <v>120</v>
      </c>
      <c r="S207" s="15"/>
      <c r="T207" s="16">
        <f t="shared" si="75"/>
        <v>0</v>
      </c>
      <c r="U207" s="16">
        <f t="shared" si="76"/>
        <v>0</v>
      </c>
      <c r="V207" s="16">
        <f t="shared" si="77"/>
        <v>0</v>
      </c>
      <c r="W207" s="15"/>
      <c r="X207" s="13">
        <v>1</v>
      </c>
      <c r="Y207" s="12">
        <f t="shared" si="78"/>
        <v>360</v>
      </c>
    </row>
    <row r="208" spans="1:25">
      <c r="A208" s="19" t="s">
        <v>101</v>
      </c>
      <c r="B208" s="12">
        <v>70</v>
      </c>
      <c r="C208" s="12" t="s">
        <v>33</v>
      </c>
      <c r="D208" s="14"/>
      <c r="E208" s="5">
        <v>16</v>
      </c>
      <c r="F208" s="12" t="s">
        <v>50</v>
      </c>
      <c r="G208" s="12">
        <v>0</v>
      </c>
      <c r="H208" s="12" t="s">
        <v>50</v>
      </c>
      <c r="I208" s="12" t="s">
        <v>50</v>
      </c>
      <c r="J208" s="15"/>
      <c r="K208" s="16">
        <v>3</v>
      </c>
      <c r="L208" s="16">
        <v>3</v>
      </c>
      <c r="M208" s="16">
        <v>2</v>
      </c>
      <c r="N208" s="15"/>
      <c r="O208" s="12">
        <f t="shared" si="71"/>
        <v>0</v>
      </c>
      <c r="P208" s="12">
        <f t="shared" si="72"/>
        <v>20</v>
      </c>
      <c r="Q208" s="12">
        <f t="shared" si="73"/>
        <v>0</v>
      </c>
      <c r="R208" s="12">
        <f t="shared" si="74"/>
        <v>0</v>
      </c>
      <c r="S208" s="15"/>
      <c r="T208" s="16">
        <f t="shared" si="75"/>
        <v>25</v>
      </c>
      <c r="U208" s="16">
        <f t="shared" si="76"/>
        <v>30</v>
      </c>
      <c r="V208" s="16">
        <f t="shared" si="77"/>
        <v>30</v>
      </c>
      <c r="W208" s="15"/>
      <c r="X208" s="13">
        <v>1</v>
      </c>
      <c r="Y208" s="12">
        <f t="shared" si="78"/>
        <v>105</v>
      </c>
    </row>
    <row r="209" spans="1:25">
      <c r="A209" s="19" t="s">
        <v>120</v>
      </c>
      <c r="B209" s="13">
        <v>35</v>
      </c>
      <c r="C209" s="13" t="s">
        <v>22</v>
      </c>
      <c r="E209" s="5" t="s">
        <v>13</v>
      </c>
      <c r="F209" s="12">
        <v>3</v>
      </c>
      <c r="G209" s="12">
        <v>3</v>
      </c>
      <c r="H209" s="12">
        <v>3</v>
      </c>
      <c r="I209" s="12">
        <v>3</v>
      </c>
      <c r="J209" s="15"/>
      <c r="K209" s="15"/>
      <c r="L209" s="15"/>
      <c r="M209" s="15"/>
      <c r="N209" s="15"/>
      <c r="O209" s="12">
        <f t="shared" ref="O209" si="79">IF(F209=3,90,IF(F209=2,70,IF(F209=1,45,IF(F209=0,20,0))))</f>
        <v>90</v>
      </c>
      <c r="P209" s="12">
        <f t="shared" ref="P209" si="80">IF(G209=3,90,IF(G209=2,70,IF(G209=1,45,IF(G209=0,20,0))))</f>
        <v>90</v>
      </c>
      <c r="Q209" s="12">
        <f t="shared" ref="Q209" si="81">IF(H209=3,90,IF(H209=2,70,IF(H209=1,45,IF(H209=0,20,0))))</f>
        <v>90</v>
      </c>
      <c r="R209" s="12">
        <f t="shared" ref="R209" si="82">IF(I209=3,90,IF(I209=2,70,IF(I209=1,45,IF(I209=0,20,0))))</f>
        <v>90</v>
      </c>
      <c r="S209" s="15"/>
      <c r="T209" s="15"/>
      <c r="U209" s="15"/>
      <c r="V209" s="15"/>
      <c r="W209" s="15"/>
      <c r="X209" s="13">
        <v>1</v>
      </c>
      <c r="Y209" s="12">
        <f t="shared" si="78"/>
        <v>360</v>
      </c>
    </row>
    <row r="210" spans="1:25">
      <c r="A210" s="19" t="s">
        <v>121</v>
      </c>
      <c r="B210" s="13">
        <v>35</v>
      </c>
      <c r="C210" s="13" t="s">
        <v>22</v>
      </c>
      <c r="E210" s="5" t="s">
        <v>13</v>
      </c>
      <c r="F210" s="12">
        <v>0</v>
      </c>
      <c r="G210" s="12">
        <v>0</v>
      </c>
      <c r="H210" s="12">
        <v>0</v>
      </c>
      <c r="I210" s="12">
        <v>0</v>
      </c>
      <c r="J210" s="15"/>
      <c r="K210" s="15"/>
      <c r="L210" s="15"/>
      <c r="M210" s="15"/>
      <c r="N210" s="15"/>
      <c r="O210" s="12">
        <f t="shared" ref="O210:O213" si="83">IF(F210=3,90,IF(F210=2,70,IF(F210=1,45,IF(F210=0,20,0))))</f>
        <v>20</v>
      </c>
      <c r="P210" s="12">
        <f t="shared" ref="P210:P213" si="84">IF(G210=3,90,IF(G210=2,70,IF(G210=1,45,IF(G210=0,20,0))))</f>
        <v>20</v>
      </c>
      <c r="Q210" s="12">
        <f t="shared" ref="Q210:Q213" si="85">IF(H210=3,90,IF(H210=2,70,IF(H210=1,45,IF(H210=0,20,0))))</f>
        <v>20</v>
      </c>
      <c r="R210" s="12">
        <f t="shared" ref="R210:R213" si="86">IF(I210=3,90,IF(I210=2,70,IF(I210=1,45,IF(I210=0,20,0))))</f>
        <v>20</v>
      </c>
      <c r="S210" s="15"/>
      <c r="T210" s="15"/>
      <c r="U210" s="15"/>
      <c r="V210" s="15"/>
      <c r="W210" s="15"/>
      <c r="X210" s="13">
        <v>1</v>
      </c>
      <c r="Y210" s="12">
        <f t="shared" ref="Y210:Y217" si="87">SUM(O210:W210)*X210</f>
        <v>80</v>
      </c>
    </row>
    <row r="211" spans="1:25">
      <c r="A211" s="19" t="s">
        <v>122</v>
      </c>
      <c r="B211" s="13">
        <v>35</v>
      </c>
      <c r="C211" s="13" t="s">
        <v>22</v>
      </c>
      <c r="E211" s="5" t="s">
        <v>13</v>
      </c>
      <c r="F211" s="12">
        <v>3</v>
      </c>
      <c r="G211" s="12">
        <v>3</v>
      </c>
      <c r="H211" s="12">
        <v>3</v>
      </c>
      <c r="I211" s="12">
        <v>1</v>
      </c>
      <c r="J211" s="15"/>
      <c r="K211" s="15"/>
      <c r="L211" s="15"/>
      <c r="M211" s="15"/>
      <c r="N211" s="15"/>
      <c r="O211" s="12">
        <f t="shared" si="83"/>
        <v>90</v>
      </c>
      <c r="P211" s="12">
        <f t="shared" si="84"/>
        <v>90</v>
      </c>
      <c r="Q211" s="12">
        <f t="shared" si="85"/>
        <v>90</v>
      </c>
      <c r="R211" s="12">
        <f t="shared" si="86"/>
        <v>45</v>
      </c>
      <c r="S211" s="15"/>
      <c r="T211" s="15"/>
      <c r="U211" s="15"/>
      <c r="V211" s="15"/>
      <c r="W211" s="15"/>
      <c r="X211" s="13">
        <v>1</v>
      </c>
      <c r="Y211" s="12">
        <f t="shared" si="87"/>
        <v>315</v>
      </c>
    </row>
    <row r="212" spans="1:25">
      <c r="A212" s="19" t="s">
        <v>123</v>
      </c>
      <c r="B212" s="13">
        <v>35</v>
      </c>
      <c r="C212" s="13" t="s">
        <v>22</v>
      </c>
      <c r="E212" s="5" t="s">
        <v>13</v>
      </c>
      <c r="F212" s="12">
        <v>3</v>
      </c>
      <c r="G212" s="12">
        <v>1</v>
      </c>
      <c r="H212" s="12">
        <v>0</v>
      </c>
      <c r="I212" s="12">
        <v>0</v>
      </c>
      <c r="J212" s="15"/>
      <c r="K212" s="15"/>
      <c r="L212" s="15"/>
      <c r="M212" s="15"/>
      <c r="N212" s="15"/>
      <c r="O212" s="12">
        <f t="shared" si="83"/>
        <v>90</v>
      </c>
      <c r="P212" s="12">
        <f t="shared" si="84"/>
        <v>45</v>
      </c>
      <c r="Q212" s="12">
        <f t="shared" si="85"/>
        <v>20</v>
      </c>
      <c r="R212" s="12">
        <f t="shared" si="86"/>
        <v>20</v>
      </c>
      <c r="S212" s="15"/>
      <c r="T212" s="15"/>
      <c r="U212" s="15"/>
      <c r="V212" s="15"/>
      <c r="W212" s="15"/>
      <c r="X212" s="13">
        <v>1</v>
      </c>
      <c r="Y212" s="12">
        <f t="shared" si="87"/>
        <v>175</v>
      </c>
    </row>
    <row r="213" spans="1:25">
      <c r="A213" s="19" t="s">
        <v>31</v>
      </c>
      <c r="B213" s="13">
        <v>35</v>
      </c>
      <c r="C213" s="13" t="s">
        <v>22</v>
      </c>
      <c r="E213" s="5" t="s">
        <v>13</v>
      </c>
      <c r="F213" s="12">
        <v>3</v>
      </c>
      <c r="G213" s="12">
        <v>3</v>
      </c>
      <c r="H213" s="12">
        <v>1</v>
      </c>
      <c r="I213" s="12">
        <v>1</v>
      </c>
      <c r="J213" s="15"/>
      <c r="K213" s="15"/>
      <c r="L213" s="15"/>
      <c r="M213" s="15"/>
      <c r="N213" s="15"/>
      <c r="O213" s="12">
        <f t="shared" si="83"/>
        <v>90</v>
      </c>
      <c r="P213" s="12">
        <f t="shared" si="84"/>
        <v>90</v>
      </c>
      <c r="Q213" s="12">
        <f t="shared" si="85"/>
        <v>45</v>
      </c>
      <c r="R213" s="12">
        <f t="shared" si="86"/>
        <v>45</v>
      </c>
      <c r="S213" s="15"/>
      <c r="T213" s="15"/>
      <c r="U213" s="15"/>
      <c r="V213" s="15"/>
      <c r="W213" s="15"/>
      <c r="X213" s="13">
        <v>1</v>
      </c>
      <c r="Y213" s="12">
        <f t="shared" si="87"/>
        <v>270</v>
      </c>
    </row>
    <row r="214" spans="1:25">
      <c r="A214" s="19" t="s">
        <v>104</v>
      </c>
      <c r="B214" s="13">
        <v>40</v>
      </c>
      <c r="C214" s="13" t="s">
        <v>22</v>
      </c>
      <c r="E214" s="5" t="s">
        <v>52</v>
      </c>
      <c r="F214" s="12">
        <v>3</v>
      </c>
      <c r="G214" s="12">
        <v>3</v>
      </c>
      <c r="H214" s="12">
        <v>0</v>
      </c>
      <c r="I214" s="15"/>
      <c r="J214" s="15"/>
      <c r="K214" s="15"/>
      <c r="L214" s="15"/>
      <c r="M214" s="15"/>
      <c r="N214" s="15"/>
      <c r="O214" s="12">
        <f t="shared" ref="O214:O217" si="88">IF(F214=3,100,IF(F214=2,75,IF(F214=1,50,IF(F214=0,25,0))))</f>
        <v>100</v>
      </c>
      <c r="P214" s="12">
        <f t="shared" ref="P214:P217" si="89">IF(G214=3,100,IF(G214=2,75,IF(G214=1,50,IF(G214=0,25,0))))</f>
        <v>100</v>
      </c>
      <c r="Q214" s="12">
        <f t="shared" ref="Q214:Q217" si="90">IF(H214=3,100,IF(H214=2,75,IF(H214=1,50,IF(H214=0,25,0))))</f>
        <v>25</v>
      </c>
      <c r="R214" s="15"/>
      <c r="S214" s="15"/>
      <c r="T214" s="15"/>
      <c r="U214" s="15"/>
      <c r="V214" s="15"/>
      <c r="W214" s="15"/>
      <c r="X214" s="13">
        <v>1</v>
      </c>
      <c r="Y214" s="12">
        <f t="shared" si="87"/>
        <v>225</v>
      </c>
    </row>
    <row r="215" spans="1:25">
      <c r="A215" s="19" t="s">
        <v>124</v>
      </c>
      <c r="B215" s="13">
        <v>40</v>
      </c>
      <c r="C215" s="13" t="s">
        <v>22</v>
      </c>
      <c r="E215" s="5" t="s">
        <v>52</v>
      </c>
      <c r="F215" s="12">
        <v>3</v>
      </c>
      <c r="G215" s="12">
        <v>1</v>
      </c>
      <c r="H215" s="12">
        <v>1</v>
      </c>
      <c r="I215" s="15"/>
      <c r="J215" s="15"/>
      <c r="K215" s="15"/>
      <c r="L215" s="15"/>
      <c r="M215" s="15"/>
      <c r="N215" s="15"/>
      <c r="O215" s="12">
        <f t="shared" si="88"/>
        <v>100</v>
      </c>
      <c r="P215" s="12">
        <f t="shared" si="89"/>
        <v>50</v>
      </c>
      <c r="Q215" s="12">
        <f t="shared" si="90"/>
        <v>50</v>
      </c>
      <c r="R215" s="15"/>
      <c r="S215" s="15"/>
      <c r="T215" s="15"/>
      <c r="U215" s="15"/>
      <c r="V215" s="15"/>
      <c r="W215" s="15"/>
      <c r="X215" s="13">
        <v>1</v>
      </c>
      <c r="Y215" s="12">
        <f t="shared" si="87"/>
        <v>200</v>
      </c>
    </row>
    <row r="216" spans="1:25">
      <c r="A216" s="19" t="s">
        <v>125</v>
      </c>
      <c r="B216" s="13">
        <v>40</v>
      </c>
      <c r="C216" s="13" t="s">
        <v>22</v>
      </c>
      <c r="E216" s="5" t="s">
        <v>52</v>
      </c>
      <c r="F216" s="12">
        <v>3</v>
      </c>
      <c r="G216" s="12">
        <v>3</v>
      </c>
      <c r="H216" s="12">
        <v>3</v>
      </c>
      <c r="I216" s="15"/>
      <c r="J216" s="15"/>
      <c r="K216" s="15"/>
      <c r="L216" s="15"/>
      <c r="M216" s="15"/>
      <c r="N216" s="15"/>
      <c r="O216" s="12">
        <f t="shared" si="88"/>
        <v>100</v>
      </c>
      <c r="P216" s="12">
        <f t="shared" si="89"/>
        <v>100</v>
      </c>
      <c r="Q216" s="12">
        <f t="shared" si="90"/>
        <v>100</v>
      </c>
      <c r="R216" s="15"/>
      <c r="S216" s="15"/>
      <c r="T216" s="15"/>
      <c r="U216" s="15"/>
      <c r="V216" s="15"/>
      <c r="W216" s="15"/>
      <c r="X216" s="13">
        <v>1</v>
      </c>
      <c r="Y216" s="12">
        <f t="shared" si="87"/>
        <v>300</v>
      </c>
    </row>
    <row r="217" spans="1:25">
      <c r="A217" s="19" t="s">
        <v>123</v>
      </c>
      <c r="B217" s="28">
        <v>40</v>
      </c>
      <c r="C217" s="28" t="s">
        <v>22</v>
      </c>
      <c r="E217" s="5" t="s">
        <v>52</v>
      </c>
      <c r="F217" s="12">
        <v>1</v>
      </c>
      <c r="G217" s="12">
        <v>0</v>
      </c>
      <c r="H217" s="12">
        <v>0</v>
      </c>
      <c r="I217" s="15"/>
      <c r="J217" s="15"/>
      <c r="K217" s="15"/>
      <c r="L217" s="15"/>
      <c r="M217" s="15"/>
      <c r="N217" s="15"/>
      <c r="O217" s="12">
        <f t="shared" si="88"/>
        <v>50</v>
      </c>
      <c r="P217" s="12">
        <f t="shared" si="89"/>
        <v>25</v>
      </c>
      <c r="Q217" s="12">
        <f t="shared" si="90"/>
        <v>25</v>
      </c>
      <c r="R217" s="15"/>
      <c r="S217" s="15"/>
      <c r="T217" s="15"/>
      <c r="U217" s="15"/>
      <c r="V217" s="15"/>
      <c r="W217" s="15"/>
      <c r="X217" s="13">
        <v>1</v>
      </c>
      <c r="Y217" s="12">
        <f t="shared" si="87"/>
        <v>100</v>
      </c>
    </row>
    <row r="218" spans="1:25">
      <c r="A218" s="19" t="s">
        <v>0</v>
      </c>
      <c r="B218" s="13">
        <v>45</v>
      </c>
      <c r="C218" s="28" t="s">
        <v>22</v>
      </c>
      <c r="E218" s="5" t="s">
        <v>13</v>
      </c>
      <c r="F218" s="12">
        <v>3</v>
      </c>
      <c r="G218" s="12">
        <v>3</v>
      </c>
      <c r="H218" s="12">
        <v>1</v>
      </c>
      <c r="I218" s="12">
        <v>0</v>
      </c>
      <c r="J218" s="15"/>
      <c r="K218" s="15"/>
      <c r="L218" s="15"/>
      <c r="M218" s="15"/>
      <c r="N218" s="15"/>
      <c r="O218" s="12">
        <f t="shared" ref="O218:O222" si="91">IF(F218=3,90,IF(F218=2,70,IF(F218=1,45,IF(F218=0,20,0))))</f>
        <v>90</v>
      </c>
      <c r="P218" s="12">
        <f t="shared" ref="P218:P222" si="92">IF(G218=3,90,IF(G218=2,70,IF(G218=1,45,IF(G218=0,20,0))))</f>
        <v>90</v>
      </c>
      <c r="Q218" s="12">
        <f t="shared" ref="Q218:Q222" si="93">IF(H218=3,90,IF(H218=2,70,IF(H218=1,45,IF(H218=0,20,0))))</f>
        <v>45</v>
      </c>
      <c r="R218" s="12">
        <f t="shared" ref="R218:R222" si="94">IF(I218=3,90,IF(I218=2,70,IF(I218=1,45,IF(I218=0,20,0))))</f>
        <v>20</v>
      </c>
      <c r="S218" s="15"/>
      <c r="T218" s="15"/>
      <c r="U218" s="15"/>
      <c r="V218" s="15"/>
      <c r="W218" s="15"/>
      <c r="X218" s="13">
        <v>1</v>
      </c>
      <c r="Y218" s="12">
        <f t="shared" ref="Y218:Y223" si="95">SUM(O218:W218)*X218</f>
        <v>245</v>
      </c>
    </row>
    <row r="219" spans="1:25">
      <c r="A219" s="19" t="s">
        <v>25</v>
      </c>
      <c r="B219" s="13">
        <v>45</v>
      </c>
      <c r="C219" s="28" t="s">
        <v>22</v>
      </c>
      <c r="E219" s="5" t="s">
        <v>13</v>
      </c>
      <c r="F219" s="12">
        <v>3</v>
      </c>
      <c r="G219" s="12">
        <v>3</v>
      </c>
      <c r="H219" s="12">
        <v>3</v>
      </c>
      <c r="I219" s="12">
        <v>3</v>
      </c>
      <c r="J219" s="15"/>
      <c r="K219" s="15"/>
      <c r="L219" s="15"/>
      <c r="M219" s="15"/>
      <c r="N219" s="15"/>
      <c r="O219" s="12">
        <f t="shared" si="91"/>
        <v>90</v>
      </c>
      <c r="P219" s="12">
        <f t="shared" si="92"/>
        <v>90</v>
      </c>
      <c r="Q219" s="12">
        <f t="shared" si="93"/>
        <v>90</v>
      </c>
      <c r="R219" s="12">
        <f t="shared" si="94"/>
        <v>90</v>
      </c>
      <c r="S219" s="15"/>
      <c r="T219" s="15"/>
      <c r="U219" s="15"/>
      <c r="V219" s="15"/>
      <c r="W219" s="15"/>
      <c r="X219" s="13">
        <v>1</v>
      </c>
      <c r="Y219" s="12">
        <f t="shared" si="95"/>
        <v>360</v>
      </c>
    </row>
    <row r="220" spans="1:25">
      <c r="A220" s="19" t="s">
        <v>126</v>
      </c>
      <c r="B220" s="13">
        <v>45</v>
      </c>
      <c r="C220" s="28" t="s">
        <v>22</v>
      </c>
      <c r="E220" s="5" t="s">
        <v>13</v>
      </c>
      <c r="F220" s="12">
        <v>3</v>
      </c>
      <c r="G220" s="12">
        <v>0</v>
      </c>
      <c r="H220" s="12">
        <v>0</v>
      </c>
      <c r="I220" s="12">
        <v>0</v>
      </c>
      <c r="J220" s="15"/>
      <c r="K220" s="15"/>
      <c r="L220" s="15"/>
      <c r="M220" s="15"/>
      <c r="N220" s="15"/>
      <c r="O220" s="12">
        <f t="shared" si="91"/>
        <v>90</v>
      </c>
      <c r="P220" s="12">
        <f t="shared" si="92"/>
        <v>20</v>
      </c>
      <c r="Q220" s="12">
        <f t="shared" si="93"/>
        <v>20</v>
      </c>
      <c r="R220" s="12">
        <f t="shared" si="94"/>
        <v>20</v>
      </c>
      <c r="S220" s="15"/>
      <c r="T220" s="15"/>
      <c r="U220" s="15"/>
      <c r="V220" s="15"/>
      <c r="W220" s="15"/>
      <c r="X220" s="13">
        <v>1</v>
      </c>
      <c r="Y220" s="12">
        <f t="shared" si="95"/>
        <v>150</v>
      </c>
    </row>
    <row r="221" spans="1:25">
      <c r="A221" s="19" t="s">
        <v>128</v>
      </c>
      <c r="B221" s="13">
        <v>45</v>
      </c>
      <c r="C221" s="28" t="s">
        <v>22</v>
      </c>
      <c r="E221" s="5" t="s">
        <v>13</v>
      </c>
      <c r="F221" s="12">
        <v>0</v>
      </c>
      <c r="G221" s="12">
        <v>0</v>
      </c>
      <c r="H221" s="12">
        <v>0</v>
      </c>
      <c r="I221" s="12">
        <v>0</v>
      </c>
      <c r="J221" s="15"/>
      <c r="K221" s="15"/>
      <c r="L221" s="15"/>
      <c r="M221" s="15"/>
      <c r="N221" s="15"/>
      <c r="O221" s="12">
        <f t="shared" si="91"/>
        <v>20</v>
      </c>
      <c r="P221" s="12">
        <f t="shared" si="92"/>
        <v>20</v>
      </c>
      <c r="Q221" s="12">
        <f t="shared" si="93"/>
        <v>20</v>
      </c>
      <c r="R221" s="12">
        <f t="shared" si="94"/>
        <v>20</v>
      </c>
      <c r="S221" s="15"/>
      <c r="T221" s="15"/>
      <c r="U221" s="15"/>
      <c r="V221" s="15"/>
      <c r="W221" s="15"/>
      <c r="X221" s="13">
        <v>1</v>
      </c>
      <c r="Y221" s="12">
        <f t="shared" si="95"/>
        <v>80</v>
      </c>
    </row>
    <row r="222" spans="1:25">
      <c r="A222" s="19" t="s">
        <v>127</v>
      </c>
      <c r="B222" s="13">
        <v>45</v>
      </c>
      <c r="C222" s="28" t="s">
        <v>22</v>
      </c>
      <c r="E222" s="5" t="s">
        <v>13</v>
      </c>
      <c r="F222" s="12">
        <v>3</v>
      </c>
      <c r="G222" s="12">
        <v>3</v>
      </c>
      <c r="H222" s="12">
        <v>3</v>
      </c>
      <c r="I222" s="12">
        <v>0</v>
      </c>
      <c r="J222" s="15"/>
      <c r="K222" s="15"/>
      <c r="L222" s="15"/>
      <c r="M222" s="15"/>
      <c r="N222" s="15"/>
      <c r="O222" s="12">
        <f t="shared" si="91"/>
        <v>90</v>
      </c>
      <c r="P222" s="12">
        <f t="shared" si="92"/>
        <v>90</v>
      </c>
      <c r="Q222" s="12">
        <f t="shared" si="93"/>
        <v>90</v>
      </c>
      <c r="R222" s="12">
        <f t="shared" si="94"/>
        <v>20</v>
      </c>
      <c r="S222" s="15"/>
      <c r="T222" s="15"/>
      <c r="U222" s="15"/>
      <c r="V222" s="15"/>
      <c r="W222" s="15"/>
      <c r="X222" s="13">
        <v>1</v>
      </c>
      <c r="Y222" s="12">
        <f t="shared" si="95"/>
        <v>290</v>
      </c>
    </row>
    <row r="223" spans="1:25">
      <c r="A223" s="19" t="s">
        <v>49</v>
      </c>
      <c r="B223" s="13">
        <v>50</v>
      </c>
      <c r="C223" s="28" t="s">
        <v>22</v>
      </c>
      <c r="E223" s="5">
        <v>8</v>
      </c>
      <c r="F223" s="12">
        <v>3</v>
      </c>
      <c r="G223" s="12">
        <v>3</v>
      </c>
      <c r="H223" s="12">
        <v>3</v>
      </c>
      <c r="I223" s="15"/>
      <c r="J223" s="15"/>
      <c r="K223" s="16" t="s">
        <v>50</v>
      </c>
      <c r="L223" s="16" t="s">
        <v>50</v>
      </c>
      <c r="M223" s="15"/>
      <c r="N223" s="15"/>
      <c r="O223" s="12">
        <f t="shared" ref="O223" si="96">IF(F223=3,80,IF(F223=2,60,IF(F223=1,40,IF(F223=0,20,0))))</f>
        <v>80</v>
      </c>
      <c r="P223" s="12">
        <f t="shared" ref="P223" si="97">IF(G223=3,100,IF(G223=2,75,IF(G223=1,50,IF(G223=0,25,0))))</f>
        <v>100</v>
      </c>
      <c r="Q223" s="12">
        <f t="shared" ref="Q223" si="98">IF(H223=3,120,IF(H223=2,90,IF(H223=1,60,IF(H223=0,30,0))))</f>
        <v>120</v>
      </c>
      <c r="R223" s="15"/>
      <c r="S223" s="15"/>
      <c r="T223" s="16">
        <f t="shared" ref="T223" si="99">IF(K223=3,30,IF(K223=2,25,IF(K223=1,20,IF(K223=0,15,0))))</f>
        <v>0</v>
      </c>
      <c r="U223" s="16">
        <f t="shared" ref="U223" si="100">IF(L223=3,35,IF(L223=2,30,IF(L223=1,25,IF(L223=0,20,0))))</f>
        <v>0</v>
      </c>
      <c r="V223" s="15"/>
      <c r="W223" s="15"/>
      <c r="X223" s="13">
        <v>1</v>
      </c>
      <c r="Y223" s="12">
        <f t="shared" si="95"/>
        <v>300</v>
      </c>
    </row>
    <row r="224" spans="1:25">
      <c r="A224" s="19" t="s">
        <v>129</v>
      </c>
      <c r="B224" s="13">
        <v>50</v>
      </c>
      <c r="C224" s="28" t="s">
        <v>22</v>
      </c>
      <c r="E224" s="5">
        <v>8</v>
      </c>
      <c r="F224" s="12">
        <v>0</v>
      </c>
      <c r="G224" s="12" t="s">
        <v>50</v>
      </c>
      <c r="H224" s="12" t="s">
        <v>50</v>
      </c>
      <c r="I224" s="15"/>
      <c r="J224" s="15"/>
      <c r="K224" s="16" t="s">
        <v>50</v>
      </c>
      <c r="L224" s="16">
        <v>3</v>
      </c>
      <c r="M224" s="15"/>
      <c r="N224" s="15"/>
      <c r="O224" s="12">
        <f t="shared" ref="O224:O230" si="101">IF(F224=3,80,IF(F224=2,60,IF(F224=1,40,IF(F224=0,20,0))))</f>
        <v>20</v>
      </c>
      <c r="P224" s="12">
        <f t="shared" ref="P224:P230" si="102">IF(G224=3,100,IF(G224=2,75,IF(G224=1,50,IF(G224=0,25,0))))</f>
        <v>0</v>
      </c>
      <c r="Q224" s="12">
        <f t="shared" ref="Q224:Q230" si="103">IF(H224=3,120,IF(H224=2,90,IF(H224=1,60,IF(H224=0,30,0))))</f>
        <v>0</v>
      </c>
      <c r="R224" s="15"/>
      <c r="S224" s="15"/>
      <c r="T224" s="16">
        <f t="shared" ref="T224:T230" si="104">IF(K224=3,30,IF(K224=2,25,IF(K224=1,20,IF(K224=0,15,0))))</f>
        <v>0</v>
      </c>
      <c r="U224" s="16">
        <f t="shared" ref="U224:U230" si="105">IF(L224=3,35,IF(L224=2,30,IF(L224=1,25,IF(L224=0,20,0))))</f>
        <v>35</v>
      </c>
      <c r="V224" s="15"/>
      <c r="W224" s="15"/>
      <c r="X224" s="13">
        <v>1</v>
      </c>
      <c r="Y224" s="12">
        <f t="shared" ref="Y224:Y231" si="106">SUM(O224:W224)*X224</f>
        <v>55</v>
      </c>
    </row>
    <row r="225" spans="1:25">
      <c r="A225" s="19" t="s">
        <v>130</v>
      </c>
      <c r="B225" s="13">
        <v>50</v>
      </c>
      <c r="C225" s="28" t="s">
        <v>22</v>
      </c>
      <c r="E225" s="5">
        <v>8</v>
      </c>
      <c r="F225" s="12">
        <v>3</v>
      </c>
      <c r="G225" s="12">
        <v>2</v>
      </c>
      <c r="H225" s="12" t="s">
        <v>50</v>
      </c>
      <c r="I225" s="15"/>
      <c r="J225" s="15"/>
      <c r="K225" s="16" t="s">
        <v>50</v>
      </c>
      <c r="L225" s="16" t="s">
        <v>50</v>
      </c>
      <c r="M225" s="15"/>
      <c r="N225" s="15"/>
      <c r="O225" s="12">
        <f t="shared" si="101"/>
        <v>80</v>
      </c>
      <c r="P225" s="12">
        <f t="shared" si="102"/>
        <v>75</v>
      </c>
      <c r="Q225" s="12">
        <f t="shared" si="103"/>
        <v>0</v>
      </c>
      <c r="R225" s="15"/>
      <c r="S225" s="15"/>
      <c r="T225" s="16">
        <f t="shared" si="104"/>
        <v>0</v>
      </c>
      <c r="U225" s="16">
        <f t="shared" si="105"/>
        <v>0</v>
      </c>
      <c r="V225" s="15"/>
      <c r="W225" s="15"/>
      <c r="X225" s="13">
        <v>1</v>
      </c>
      <c r="Y225" s="12">
        <f t="shared" si="106"/>
        <v>155</v>
      </c>
    </row>
    <row r="226" spans="1:25">
      <c r="A226" s="19" t="s">
        <v>131</v>
      </c>
      <c r="B226" s="13">
        <v>50</v>
      </c>
      <c r="C226" s="28" t="s">
        <v>22</v>
      </c>
      <c r="E226" s="5">
        <v>8</v>
      </c>
      <c r="F226" s="12">
        <v>0</v>
      </c>
      <c r="G226" s="12" t="s">
        <v>50</v>
      </c>
      <c r="H226" s="12" t="s">
        <v>50</v>
      </c>
      <c r="I226" s="15"/>
      <c r="J226" s="15"/>
      <c r="K226" s="16" t="s">
        <v>50</v>
      </c>
      <c r="L226" s="16">
        <v>2</v>
      </c>
      <c r="M226" s="15"/>
      <c r="N226" s="15"/>
      <c r="O226" s="12">
        <f t="shared" si="101"/>
        <v>20</v>
      </c>
      <c r="P226" s="12">
        <f t="shared" si="102"/>
        <v>0</v>
      </c>
      <c r="Q226" s="12">
        <f t="shared" si="103"/>
        <v>0</v>
      </c>
      <c r="R226" s="15"/>
      <c r="S226" s="15"/>
      <c r="T226" s="16">
        <f t="shared" si="104"/>
        <v>0</v>
      </c>
      <c r="U226" s="16">
        <f t="shared" si="105"/>
        <v>30</v>
      </c>
      <c r="V226" s="15"/>
      <c r="W226" s="15"/>
      <c r="X226" s="13">
        <v>1</v>
      </c>
      <c r="Y226" s="12">
        <f t="shared" si="106"/>
        <v>50</v>
      </c>
    </row>
    <row r="227" spans="1:25">
      <c r="A227" s="19" t="s">
        <v>48</v>
      </c>
      <c r="B227" s="13">
        <v>50</v>
      </c>
      <c r="C227" s="28" t="s">
        <v>22</v>
      </c>
      <c r="E227" s="5">
        <v>8</v>
      </c>
      <c r="F227" s="12">
        <v>3</v>
      </c>
      <c r="G227" s="12">
        <v>0</v>
      </c>
      <c r="H227" s="12" t="s">
        <v>50</v>
      </c>
      <c r="I227" s="15"/>
      <c r="J227" s="15"/>
      <c r="K227" s="16" t="s">
        <v>50</v>
      </c>
      <c r="L227" s="16" t="s">
        <v>50</v>
      </c>
      <c r="M227" s="15"/>
      <c r="N227" s="15"/>
      <c r="O227" s="12">
        <f t="shared" si="101"/>
        <v>80</v>
      </c>
      <c r="P227" s="12">
        <f t="shared" si="102"/>
        <v>25</v>
      </c>
      <c r="Q227" s="12">
        <f t="shared" si="103"/>
        <v>0</v>
      </c>
      <c r="R227" s="15"/>
      <c r="S227" s="15"/>
      <c r="T227" s="16">
        <f t="shared" si="104"/>
        <v>0</v>
      </c>
      <c r="U227" s="16">
        <f t="shared" si="105"/>
        <v>0</v>
      </c>
      <c r="V227" s="15"/>
      <c r="W227" s="15"/>
      <c r="X227" s="13">
        <v>1</v>
      </c>
      <c r="Y227" s="12">
        <f t="shared" si="106"/>
        <v>105</v>
      </c>
    </row>
    <row r="228" spans="1:25">
      <c r="A228" s="19" t="s">
        <v>41</v>
      </c>
      <c r="B228" s="13">
        <v>50</v>
      </c>
      <c r="C228" s="28" t="s">
        <v>22</v>
      </c>
      <c r="E228" s="5">
        <v>8</v>
      </c>
      <c r="F228" s="12">
        <v>0</v>
      </c>
      <c r="G228" s="12" t="s">
        <v>50</v>
      </c>
      <c r="H228" s="12" t="s">
        <v>50</v>
      </c>
      <c r="I228" s="15"/>
      <c r="J228" s="15"/>
      <c r="K228" s="16" t="s">
        <v>50</v>
      </c>
      <c r="L228" s="16" t="s">
        <v>50</v>
      </c>
      <c r="M228" s="15"/>
      <c r="N228" s="15"/>
      <c r="O228" s="12">
        <f t="shared" si="101"/>
        <v>20</v>
      </c>
      <c r="P228" s="12">
        <f t="shared" si="102"/>
        <v>0</v>
      </c>
      <c r="Q228" s="12">
        <f t="shared" si="103"/>
        <v>0</v>
      </c>
      <c r="R228" s="15"/>
      <c r="S228" s="15"/>
      <c r="T228" s="16">
        <f t="shared" si="104"/>
        <v>0</v>
      </c>
      <c r="U228" s="16">
        <f t="shared" si="105"/>
        <v>0</v>
      </c>
      <c r="V228" s="15"/>
      <c r="W228" s="15"/>
      <c r="X228" s="13">
        <v>1</v>
      </c>
      <c r="Y228" s="12">
        <f t="shared" si="106"/>
        <v>20</v>
      </c>
    </row>
    <row r="229" spans="1:25">
      <c r="A229" s="19" t="s">
        <v>43</v>
      </c>
      <c r="B229" s="13">
        <v>50</v>
      </c>
      <c r="C229" s="28" t="s">
        <v>22</v>
      </c>
      <c r="E229" s="5">
        <v>8</v>
      </c>
      <c r="F229" s="12">
        <v>3</v>
      </c>
      <c r="G229" s="12">
        <v>3</v>
      </c>
      <c r="H229" s="12">
        <v>0</v>
      </c>
      <c r="I229" s="15"/>
      <c r="J229" s="15"/>
      <c r="K229" s="16" t="s">
        <v>50</v>
      </c>
      <c r="L229" s="16" t="s">
        <v>50</v>
      </c>
      <c r="M229" s="15"/>
      <c r="N229" s="15"/>
      <c r="O229" s="12">
        <f t="shared" si="101"/>
        <v>80</v>
      </c>
      <c r="P229" s="12">
        <f t="shared" si="102"/>
        <v>100</v>
      </c>
      <c r="Q229" s="12">
        <f t="shared" si="103"/>
        <v>30</v>
      </c>
      <c r="R229" s="15"/>
      <c r="S229" s="15"/>
      <c r="T229" s="16">
        <f t="shared" si="104"/>
        <v>0</v>
      </c>
      <c r="U229" s="16">
        <f t="shared" si="105"/>
        <v>0</v>
      </c>
      <c r="V229" s="15"/>
      <c r="W229" s="15"/>
      <c r="X229" s="13">
        <v>1</v>
      </c>
      <c r="Y229" s="12">
        <f t="shared" si="106"/>
        <v>210</v>
      </c>
    </row>
    <row r="230" spans="1:25">
      <c r="A230" s="19" t="s">
        <v>45</v>
      </c>
      <c r="B230" s="13">
        <v>50</v>
      </c>
      <c r="C230" s="28" t="s">
        <v>22</v>
      </c>
      <c r="E230" s="5">
        <v>8</v>
      </c>
      <c r="F230" s="12">
        <v>2</v>
      </c>
      <c r="G230" s="12" t="s">
        <v>50</v>
      </c>
      <c r="H230" s="12" t="s">
        <v>50</v>
      </c>
      <c r="I230" s="15"/>
      <c r="J230" s="15"/>
      <c r="K230" s="16" t="s">
        <v>50</v>
      </c>
      <c r="L230" s="16" t="s">
        <v>50</v>
      </c>
      <c r="M230" s="15"/>
      <c r="N230" s="15"/>
      <c r="O230" s="12">
        <f t="shared" si="101"/>
        <v>60</v>
      </c>
      <c r="P230" s="12">
        <f t="shared" si="102"/>
        <v>0</v>
      </c>
      <c r="Q230" s="12">
        <f t="shared" si="103"/>
        <v>0</v>
      </c>
      <c r="R230" s="15"/>
      <c r="S230" s="15"/>
      <c r="T230" s="16">
        <f t="shared" si="104"/>
        <v>0</v>
      </c>
      <c r="U230" s="16">
        <f t="shared" si="105"/>
        <v>0</v>
      </c>
      <c r="V230" s="15"/>
      <c r="W230" s="15"/>
      <c r="X230" s="13">
        <v>1</v>
      </c>
      <c r="Y230" s="12">
        <f t="shared" si="106"/>
        <v>60</v>
      </c>
    </row>
    <row r="231" spans="1:25">
      <c r="A231" s="19" t="s">
        <v>132</v>
      </c>
      <c r="B231" s="13">
        <v>55</v>
      </c>
      <c r="C231" s="28" t="s">
        <v>22</v>
      </c>
      <c r="E231" s="5">
        <v>16</v>
      </c>
      <c r="F231" s="12">
        <v>3</v>
      </c>
      <c r="G231" s="12">
        <v>3</v>
      </c>
      <c r="H231" s="12">
        <v>3</v>
      </c>
      <c r="I231" s="12">
        <v>3</v>
      </c>
      <c r="J231" s="15"/>
      <c r="K231" s="16" t="s">
        <v>50</v>
      </c>
      <c r="L231" s="16" t="s">
        <v>50</v>
      </c>
      <c r="M231" s="16" t="s">
        <v>50</v>
      </c>
      <c r="N231" s="15"/>
      <c r="O231" s="12">
        <f t="shared" ref="O231" si="107">IF(F231=3,60,IF(F231=2,45,IF(F231=1,30,IF(F231=0,15,0))))</f>
        <v>60</v>
      </c>
      <c r="P231" s="12">
        <f t="shared" ref="P231" si="108">IF(G231=3,80,IF(G231=2,60,IF(G231=1,40,IF(G231=0,20,0))))</f>
        <v>80</v>
      </c>
      <c r="Q231" s="12">
        <f t="shared" ref="Q231" si="109">IF(H231=3,100,IF(H231=2,75,IF(H231=1,50,IF(H231=0,25,0))))</f>
        <v>100</v>
      </c>
      <c r="R231" s="12">
        <f t="shared" ref="R231" si="110">IF(I231=3,120,IF(I231=2,90,IF(I231=1,60,IF(I231=0,30,0))))</f>
        <v>120</v>
      </c>
      <c r="S231" s="15"/>
      <c r="T231" s="16">
        <f t="shared" ref="T231" si="111">IF(K231=3,25,IF(K231=2,20,IF(K231=1,15,IF(K231=0,10,0))))</f>
        <v>0</v>
      </c>
      <c r="U231" s="16">
        <f t="shared" ref="U231" si="112">IF(L231=3,30,IF(L231=2,25,IF(L231=1,20,IF(L231=0,15,0))))</f>
        <v>0</v>
      </c>
      <c r="V231" s="16">
        <f t="shared" ref="V231" si="113">IF(M231=3,35,IF(M231=2,30,IF(M231=1,25,IF(M231=0,20,0))))</f>
        <v>0</v>
      </c>
      <c r="W231" s="15"/>
      <c r="X231" s="13">
        <v>1</v>
      </c>
      <c r="Y231" s="12">
        <f t="shared" si="106"/>
        <v>360</v>
      </c>
    </row>
    <row r="232" spans="1:25">
      <c r="A232" s="19" t="s">
        <v>133</v>
      </c>
      <c r="B232" s="13">
        <v>55</v>
      </c>
      <c r="C232" s="28" t="s">
        <v>22</v>
      </c>
      <c r="E232" s="5">
        <v>16</v>
      </c>
      <c r="F232" s="12">
        <v>3</v>
      </c>
      <c r="G232" s="12">
        <v>0</v>
      </c>
      <c r="H232" s="12" t="s">
        <v>50</v>
      </c>
      <c r="I232" s="12" t="s">
        <v>50</v>
      </c>
      <c r="J232" s="15"/>
      <c r="K232" s="16" t="s">
        <v>50</v>
      </c>
      <c r="L232" s="16" t="s">
        <v>50</v>
      </c>
      <c r="M232" s="16" t="s">
        <v>50</v>
      </c>
      <c r="N232" s="15"/>
      <c r="O232" s="12">
        <f t="shared" ref="O232:O240" si="114">IF(F232=3,60,IF(F232=2,45,IF(F232=1,30,IF(F232=0,15,0))))</f>
        <v>60</v>
      </c>
      <c r="P232" s="12">
        <f t="shared" ref="P232:P240" si="115">IF(G232=3,80,IF(G232=2,60,IF(G232=1,40,IF(G232=0,20,0))))</f>
        <v>20</v>
      </c>
      <c r="Q232" s="12">
        <f t="shared" ref="Q232:Q240" si="116">IF(H232=3,100,IF(H232=2,75,IF(H232=1,50,IF(H232=0,25,0))))</f>
        <v>0</v>
      </c>
      <c r="R232" s="12">
        <f t="shared" ref="R232:R240" si="117">IF(I232=3,120,IF(I232=2,90,IF(I232=1,60,IF(I232=0,30,0))))</f>
        <v>0</v>
      </c>
      <c r="S232" s="15"/>
      <c r="T232" s="16">
        <f t="shared" ref="T232:T240" si="118">IF(K232=3,25,IF(K232=2,20,IF(K232=1,15,IF(K232=0,10,0))))</f>
        <v>0</v>
      </c>
      <c r="U232" s="16">
        <f t="shared" ref="U232:U240" si="119">IF(L232=3,30,IF(L232=2,25,IF(L232=1,20,IF(L232=0,15,0))))</f>
        <v>0</v>
      </c>
      <c r="V232" s="16">
        <f t="shared" ref="V232:V240" si="120">IF(M232=3,35,IF(M232=2,30,IF(M232=1,25,IF(M232=0,20,0))))</f>
        <v>0</v>
      </c>
      <c r="W232" s="15"/>
      <c r="X232" s="13">
        <v>1</v>
      </c>
      <c r="Y232" s="12">
        <f t="shared" ref="Y232:Y240" si="121">SUM(O232:W232)*X232</f>
        <v>80</v>
      </c>
    </row>
    <row r="233" spans="1:25">
      <c r="A233" s="19" t="s">
        <v>70</v>
      </c>
      <c r="B233" s="13">
        <v>55</v>
      </c>
      <c r="C233" s="28" t="s">
        <v>22</v>
      </c>
      <c r="E233" s="5">
        <v>16</v>
      </c>
      <c r="F233" s="12">
        <v>0</v>
      </c>
      <c r="G233" s="12" t="s">
        <v>50</v>
      </c>
      <c r="H233" s="12" t="s">
        <v>50</v>
      </c>
      <c r="I233" s="12" t="s">
        <v>50</v>
      </c>
      <c r="J233" s="15"/>
      <c r="K233" s="16" t="s">
        <v>50</v>
      </c>
      <c r="L233" s="16">
        <v>0</v>
      </c>
      <c r="M233" s="16" t="s">
        <v>50</v>
      </c>
      <c r="N233" s="15"/>
      <c r="O233" s="12">
        <f t="shared" si="114"/>
        <v>15</v>
      </c>
      <c r="P233" s="12">
        <f t="shared" si="115"/>
        <v>0</v>
      </c>
      <c r="Q233" s="12">
        <f t="shared" si="116"/>
        <v>0</v>
      </c>
      <c r="R233" s="12">
        <f t="shared" si="117"/>
        <v>0</v>
      </c>
      <c r="S233" s="15"/>
      <c r="T233" s="16">
        <f t="shared" si="118"/>
        <v>0</v>
      </c>
      <c r="U233" s="16">
        <f t="shared" si="119"/>
        <v>15</v>
      </c>
      <c r="V233" s="16">
        <f t="shared" si="120"/>
        <v>0</v>
      </c>
      <c r="W233" s="15"/>
      <c r="X233" s="13">
        <v>1</v>
      </c>
      <c r="Y233" s="12">
        <f t="shared" si="121"/>
        <v>30</v>
      </c>
    </row>
    <row r="234" spans="1:25">
      <c r="A234" s="19" t="s">
        <v>69</v>
      </c>
      <c r="B234" s="13">
        <v>55</v>
      </c>
      <c r="C234" s="28" t="s">
        <v>22</v>
      </c>
      <c r="E234" s="5">
        <v>16</v>
      </c>
      <c r="F234" s="12" t="s">
        <v>50</v>
      </c>
      <c r="G234" s="12">
        <v>2</v>
      </c>
      <c r="H234" s="12" t="s">
        <v>50</v>
      </c>
      <c r="I234" s="12" t="s">
        <v>50</v>
      </c>
      <c r="J234" s="15"/>
      <c r="K234" s="16" t="s">
        <v>50</v>
      </c>
      <c r="L234" s="16">
        <v>3</v>
      </c>
      <c r="M234" s="16">
        <v>3</v>
      </c>
      <c r="N234" s="15"/>
      <c r="O234" s="12">
        <f t="shared" si="114"/>
        <v>0</v>
      </c>
      <c r="P234" s="12">
        <f t="shared" si="115"/>
        <v>60</v>
      </c>
      <c r="Q234" s="12">
        <f t="shared" si="116"/>
        <v>0</v>
      </c>
      <c r="R234" s="12">
        <f t="shared" si="117"/>
        <v>0</v>
      </c>
      <c r="S234" s="15"/>
      <c r="T234" s="16">
        <f t="shared" si="118"/>
        <v>0</v>
      </c>
      <c r="U234" s="16">
        <f t="shared" si="119"/>
        <v>30</v>
      </c>
      <c r="V234" s="16">
        <f t="shared" si="120"/>
        <v>35</v>
      </c>
      <c r="W234" s="15"/>
      <c r="X234" s="13">
        <v>1</v>
      </c>
      <c r="Y234" s="12">
        <f t="shared" si="121"/>
        <v>125</v>
      </c>
    </row>
    <row r="235" spans="1:25">
      <c r="A235" s="19" t="s">
        <v>134</v>
      </c>
      <c r="B235" s="13">
        <v>55</v>
      </c>
      <c r="C235" s="28" t="s">
        <v>22</v>
      </c>
      <c r="E235" s="5">
        <v>16</v>
      </c>
      <c r="F235" s="12">
        <v>3</v>
      </c>
      <c r="G235" s="12">
        <v>3</v>
      </c>
      <c r="H235" s="12">
        <v>3</v>
      </c>
      <c r="I235" s="12">
        <v>2</v>
      </c>
      <c r="J235" s="15"/>
      <c r="K235" s="16" t="s">
        <v>50</v>
      </c>
      <c r="L235" s="16" t="s">
        <v>50</v>
      </c>
      <c r="M235" s="16" t="s">
        <v>50</v>
      </c>
      <c r="N235" s="15"/>
      <c r="O235" s="12">
        <f t="shared" si="114"/>
        <v>60</v>
      </c>
      <c r="P235" s="12">
        <f t="shared" si="115"/>
        <v>80</v>
      </c>
      <c r="Q235" s="12">
        <f t="shared" si="116"/>
        <v>100</v>
      </c>
      <c r="R235" s="12">
        <f t="shared" si="117"/>
        <v>90</v>
      </c>
      <c r="S235" s="15"/>
      <c r="T235" s="16">
        <f t="shared" si="118"/>
        <v>0</v>
      </c>
      <c r="U235" s="16">
        <f t="shared" si="119"/>
        <v>0</v>
      </c>
      <c r="V235" s="16">
        <f t="shared" si="120"/>
        <v>0</v>
      </c>
      <c r="W235" s="15"/>
      <c r="X235" s="13">
        <v>1</v>
      </c>
      <c r="Y235" s="12">
        <f t="shared" si="121"/>
        <v>330</v>
      </c>
    </row>
    <row r="236" spans="1:25">
      <c r="A236" s="19" t="s">
        <v>67</v>
      </c>
      <c r="B236" s="13">
        <v>55</v>
      </c>
      <c r="C236" s="28" t="s">
        <v>22</v>
      </c>
      <c r="E236" s="5">
        <v>16</v>
      </c>
      <c r="F236" s="12">
        <v>3</v>
      </c>
      <c r="G236" s="12">
        <v>3</v>
      </c>
      <c r="H236" s="12">
        <v>1</v>
      </c>
      <c r="I236" s="12" t="s">
        <v>50</v>
      </c>
      <c r="J236" s="15"/>
      <c r="K236" s="16" t="s">
        <v>50</v>
      </c>
      <c r="L236" s="16" t="s">
        <v>50</v>
      </c>
      <c r="M236" s="16" t="s">
        <v>50</v>
      </c>
      <c r="N236" s="15"/>
      <c r="O236" s="12">
        <f t="shared" si="114"/>
        <v>60</v>
      </c>
      <c r="P236" s="12">
        <f t="shared" si="115"/>
        <v>80</v>
      </c>
      <c r="Q236" s="12">
        <f t="shared" si="116"/>
        <v>50</v>
      </c>
      <c r="R236" s="12">
        <f t="shared" si="117"/>
        <v>0</v>
      </c>
      <c r="S236" s="15"/>
      <c r="T236" s="16">
        <f t="shared" si="118"/>
        <v>0</v>
      </c>
      <c r="U236" s="16">
        <f t="shared" si="119"/>
        <v>0</v>
      </c>
      <c r="V236" s="16">
        <f t="shared" si="120"/>
        <v>0</v>
      </c>
      <c r="W236" s="15"/>
      <c r="X236" s="13">
        <v>1</v>
      </c>
      <c r="Y236" s="12">
        <f t="shared" si="121"/>
        <v>190</v>
      </c>
    </row>
    <row r="237" spans="1:25">
      <c r="A237" s="19" t="s">
        <v>135</v>
      </c>
      <c r="B237" s="13">
        <v>55</v>
      </c>
      <c r="C237" s="28" t="s">
        <v>22</v>
      </c>
      <c r="E237" s="5">
        <v>16</v>
      </c>
      <c r="F237" s="12" t="s">
        <v>50</v>
      </c>
      <c r="G237" s="12">
        <v>1</v>
      </c>
      <c r="H237" s="12" t="s">
        <v>50</v>
      </c>
      <c r="I237" s="12" t="s">
        <v>50</v>
      </c>
      <c r="J237" s="15"/>
      <c r="K237" s="16" t="s">
        <v>50</v>
      </c>
      <c r="L237" s="16">
        <v>3</v>
      </c>
      <c r="M237" s="16">
        <v>0</v>
      </c>
      <c r="N237" s="15"/>
      <c r="O237" s="12">
        <f t="shared" si="114"/>
        <v>0</v>
      </c>
      <c r="P237" s="12">
        <f t="shared" si="115"/>
        <v>40</v>
      </c>
      <c r="Q237" s="12">
        <f t="shared" si="116"/>
        <v>0</v>
      </c>
      <c r="R237" s="12">
        <f t="shared" si="117"/>
        <v>0</v>
      </c>
      <c r="S237" s="15"/>
      <c r="T237" s="16">
        <f t="shared" si="118"/>
        <v>0</v>
      </c>
      <c r="U237" s="16">
        <f t="shared" si="119"/>
        <v>30</v>
      </c>
      <c r="V237" s="16">
        <f t="shared" si="120"/>
        <v>20</v>
      </c>
      <c r="W237" s="15"/>
      <c r="X237" s="13">
        <v>1</v>
      </c>
      <c r="Y237" s="12">
        <f t="shared" si="121"/>
        <v>90</v>
      </c>
    </row>
    <row r="238" spans="1:25">
      <c r="A238" s="19" t="s">
        <v>136</v>
      </c>
      <c r="B238" s="13">
        <v>55</v>
      </c>
      <c r="C238" s="28" t="s">
        <v>22</v>
      </c>
      <c r="E238" s="5">
        <v>16</v>
      </c>
      <c r="F238" s="12">
        <v>0</v>
      </c>
      <c r="G238" s="12" t="s">
        <v>50</v>
      </c>
      <c r="H238" s="12" t="s">
        <v>50</v>
      </c>
      <c r="I238" s="12" t="s">
        <v>50</v>
      </c>
      <c r="J238" s="15"/>
      <c r="K238" s="16" t="s">
        <v>50</v>
      </c>
      <c r="L238" s="16">
        <v>0</v>
      </c>
      <c r="M238" s="16" t="s">
        <v>50</v>
      </c>
      <c r="N238" s="15"/>
      <c r="O238" s="12">
        <f t="shared" si="114"/>
        <v>15</v>
      </c>
      <c r="P238" s="12">
        <f t="shared" si="115"/>
        <v>0</v>
      </c>
      <c r="Q238" s="12">
        <f t="shared" si="116"/>
        <v>0</v>
      </c>
      <c r="R238" s="12">
        <f t="shared" si="117"/>
        <v>0</v>
      </c>
      <c r="S238" s="15"/>
      <c r="T238" s="16">
        <f t="shared" si="118"/>
        <v>0</v>
      </c>
      <c r="U238" s="16">
        <f t="shared" si="119"/>
        <v>15</v>
      </c>
      <c r="V238" s="16">
        <f t="shared" si="120"/>
        <v>0</v>
      </c>
      <c r="W238" s="15"/>
      <c r="X238" s="13">
        <v>1</v>
      </c>
      <c r="Y238" s="12">
        <f t="shared" si="121"/>
        <v>30</v>
      </c>
    </row>
    <row r="239" spans="1:25">
      <c r="A239" s="19" t="s">
        <v>137</v>
      </c>
      <c r="B239" s="13">
        <v>55</v>
      </c>
      <c r="C239" s="28" t="s">
        <v>22</v>
      </c>
      <c r="E239" s="5">
        <v>16</v>
      </c>
      <c r="F239" s="12">
        <v>3</v>
      </c>
      <c r="G239" s="12">
        <v>0</v>
      </c>
      <c r="H239" s="12" t="s">
        <v>50</v>
      </c>
      <c r="I239" s="12" t="s">
        <v>50</v>
      </c>
      <c r="J239" s="15"/>
      <c r="K239" s="16" t="s">
        <v>50</v>
      </c>
      <c r="L239" s="16" t="s">
        <v>50</v>
      </c>
      <c r="M239" s="16" t="s">
        <v>50</v>
      </c>
      <c r="N239" s="15"/>
      <c r="O239" s="12">
        <f t="shared" si="114"/>
        <v>60</v>
      </c>
      <c r="P239" s="12">
        <f t="shared" si="115"/>
        <v>20</v>
      </c>
      <c r="Q239" s="12">
        <f t="shared" si="116"/>
        <v>0</v>
      </c>
      <c r="R239" s="12">
        <f t="shared" si="117"/>
        <v>0</v>
      </c>
      <c r="S239" s="15"/>
      <c r="T239" s="16">
        <f t="shared" si="118"/>
        <v>0</v>
      </c>
      <c r="U239" s="16">
        <f t="shared" si="119"/>
        <v>0</v>
      </c>
      <c r="V239" s="16">
        <f t="shared" si="120"/>
        <v>0</v>
      </c>
      <c r="W239" s="15"/>
      <c r="X239" s="13">
        <v>1</v>
      </c>
      <c r="Y239" s="12">
        <f t="shared" si="121"/>
        <v>80</v>
      </c>
    </row>
    <row r="240" spans="1:25">
      <c r="A240" s="19" t="s">
        <v>71</v>
      </c>
      <c r="B240" s="13">
        <v>55</v>
      </c>
      <c r="C240" s="28" t="s">
        <v>22</v>
      </c>
      <c r="E240" s="5">
        <v>16</v>
      </c>
      <c r="F240" s="12">
        <v>3</v>
      </c>
      <c r="G240" s="12">
        <v>3</v>
      </c>
      <c r="H240" s="12">
        <v>1</v>
      </c>
      <c r="I240" s="12" t="s">
        <v>50</v>
      </c>
      <c r="J240" s="15"/>
      <c r="K240" s="16" t="s">
        <v>50</v>
      </c>
      <c r="L240" s="16" t="s">
        <v>50</v>
      </c>
      <c r="M240" s="16" t="s">
        <v>50</v>
      </c>
      <c r="N240" s="15"/>
      <c r="O240" s="12">
        <f t="shared" si="114"/>
        <v>60</v>
      </c>
      <c r="P240" s="12">
        <f t="shared" si="115"/>
        <v>80</v>
      </c>
      <c r="Q240" s="12">
        <f t="shared" si="116"/>
        <v>50</v>
      </c>
      <c r="R240" s="12">
        <f t="shared" si="117"/>
        <v>0</v>
      </c>
      <c r="S240" s="15"/>
      <c r="T240" s="16">
        <f t="shared" si="118"/>
        <v>0</v>
      </c>
      <c r="U240" s="16">
        <f t="shared" si="119"/>
        <v>0</v>
      </c>
      <c r="V240" s="16">
        <f t="shared" si="120"/>
        <v>0</v>
      </c>
      <c r="W240" s="15"/>
      <c r="X240" s="13">
        <v>1</v>
      </c>
      <c r="Y240" s="12">
        <f t="shared" si="121"/>
        <v>190</v>
      </c>
    </row>
    <row r="241" spans="1:25">
      <c r="A241" s="19" t="s">
        <v>68</v>
      </c>
      <c r="B241" s="13">
        <v>60</v>
      </c>
      <c r="C241" s="28" t="s">
        <v>22</v>
      </c>
      <c r="E241" s="5">
        <v>16</v>
      </c>
      <c r="F241" s="12">
        <v>3</v>
      </c>
      <c r="G241" s="12">
        <v>3</v>
      </c>
      <c r="H241" s="12">
        <v>2</v>
      </c>
      <c r="I241" s="12" t="s">
        <v>50</v>
      </c>
      <c r="J241" s="15"/>
      <c r="K241" s="16" t="s">
        <v>50</v>
      </c>
      <c r="L241" s="16" t="s">
        <v>50</v>
      </c>
      <c r="M241" s="16" t="s">
        <v>50</v>
      </c>
      <c r="N241" s="15"/>
      <c r="O241" s="12">
        <f t="shared" ref="O241" si="122">IF(F241=3,60,IF(F241=2,45,IF(F241=1,30,IF(F241=0,15,0))))</f>
        <v>60</v>
      </c>
      <c r="P241" s="12">
        <f t="shared" ref="P241" si="123">IF(G241=3,80,IF(G241=2,60,IF(G241=1,40,IF(G241=0,20,0))))</f>
        <v>80</v>
      </c>
      <c r="Q241" s="12">
        <f t="shared" ref="Q241" si="124">IF(H241=3,100,IF(H241=2,75,IF(H241=1,50,IF(H241=0,25,0))))</f>
        <v>75</v>
      </c>
      <c r="R241" s="12">
        <f t="shared" ref="R241" si="125">IF(I241=3,120,IF(I241=2,90,IF(I241=1,60,IF(I241=0,30,0))))</f>
        <v>0</v>
      </c>
      <c r="S241" s="15"/>
      <c r="T241" s="16">
        <f t="shared" ref="T241" si="126">IF(K241=3,25,IF(K241=2,20,IF(K241=1,15,IF(K241=0,10,0))))</f>
        <v>0</v>
      </c>
      <c r="U241" s="16">
        <f t="shared" ref="U241" si="127">IF(L241=3,30,IF(L241=2,25,IF(L241=1,20,IF(L241=0,15,0))))</f>
        <v>0</v>
      </c>
      <c r="V241" s="16">
        <f t="shared" ref="V241" si="128">IF(M241=3,35,IF(M241=2,30,IF(M241=1,25,IF(M241=0,20,0))))</f>
        <v>0</v>
      </c>
      <c r="W241" s="15"/>
      <c r="X241" s="13">
        <v>1</v>
      </c>
      <c r="Y241" s="12">
        <f t="shared" ref="Y241" si="129">SUM(O241:W241)*X241</f>
        <v>215</v>
      </c>
    </row>
    <row r="242" spans="1:25">
      <c r="A242" s="19" t="s">
        <v>70</v>
      </c>
      <c r="B242" s="13">
        <v>60</v>
      </c>
      <c r="C242" s="28" t="s">
        <v>22</v>
      </c>
      <c r="E242" s="5">
        <v>16</v>
      </c>
      <c r="F242" s="12">
        <v>0</v>
      </c>
      <c r="G242" s="12" t="s">
        <v>50</v>
      </c>
      <c r="H242" s="12" t="s">
        <v>50</v>
      </c>
      <c r="I242" s="12" t="s">
        <v>50</v>
      </c>
      <c r="J242" s="15"/>
      <c r="K242" s="16">
        <v>0</v>
      </c>
      <c r="L242" s="16" t="s">
        <v>50</v>
      </c>
      <c r="M242" s="16" t="s">
        <v>50</v>
      </c>
      <c r="N242" s="15"/>
      <c r="O242" s="12">
        <f t="shared" ref="O242:O252" si="130">IF(F242=3,60,IF(F242=2,45,IF(F242=1,30,IF(F242=0,15,0))))</f>
        <v>15</v>
      </c>
      <c r="P242" s="12">
        <f t="shared" ref="P242:P252" si="131">IF(G242=3,80,IF(G242=2,60,IF(G242=1,40,IF(G242=0,20,0))))</f>
        <v>0</v>
      </c>
      <c r="Q242" s="12">
        <f t="shared" ref="Q242:Q258" si="132">IF(H242=3,100,IF(H242=2,75,IF(H242=1,50,IF(H242=0,25,0))))</f>
        <v>0</v>
      </c>
      <c r="R242" s="12">
        <f t="shared" ref="R242:R258" si="133">IF(I242=3,120,IF(I242=2,90,IF(I242=1,60,IF(I242=0,30,0))))</f>
        <v>0</v>
      </c>
      <c r="S242" s="15"/>
      <c r="T242" s="16">
        <f t="shared" ref="T242:T258" si="134">IF(K242=3,25,IF(K242=2,20,IF(K242=1,15,IF(K242=0,10,0))))</f>
        <v>10</v>
      </c>
      <c r="U242" s="16">
        <f t="shared" ref="U242:U252" si="135">IF(L242=3,30,IF(L242=2,25,IF(L242=1,20,IF(L242=0,15,0))))</f>
        <v>0</v>
      </c>
      <c r="V242" s="16">
        <f t="shared" ref="V242:V252" si="136">IF(M242=3,35,IF(M242=2,30,IF(M242=1,25,IF(M242=0,20,0))))</f>
        <v>0</v>
      </c>
      <c r="W242" s="15"/>
      <c r="X242" s="13">
        <v>1</v>
      </c>
      <c r="Y242" s="12">
        <f t="shared" ref="Y242:Y258" si="137">SUM(O242:W242)*X242</f>
        <v>25</v>
      </c>
    </row>
    <row r="243" spans="1:25">
      <c r="A243" s="19" t="s">
        <v>72</v>
      </c>
      <c r="B243" s="13">
        <v>60</v>
      </c>
      <c r="C243" s="28" t="s">
        <v>22</v>
      </c>
      <c r="E243" s="5">
        <v>16</v>
      </c>
      <c r="F243" s="12">
        <v>3</v>
      </c>
      <c r="G243" s="12">
        <v>0</v>
      </c>
      <c r="H243" s="12" t="s">
        <v>50</v>
      </c>
      <c r="I243" s="12" t="s">
        <v>50</v>
      </c>
      <c r="J243" s="15"/>
      <c r="K243" s="16" t="s">
        <v>50</v>
      </c>
      <c r="L243" s="16" t="s">
        <v>50</v>
      </c>
      <c r="M243" s="16" t="s">
        <v>50</v>
      </c>
      <c r="N243" s="15"/>
      <c r="O243" s="12">
        <f t="shared" si="130"/>
        <v>60</v>
      </c>
      <c r="P243" s="12">
        <f t="shared" si="131"/>
        <v>20</v>
      </c>
      <c r="Q243" s="12">
        <f t="shared" si="132"/>
        <v>0</v>
      </c>
      <c r="R243" s="12">
        <f t="shared" si="133"/>
        <v>0</v>
      </c>
      <c r="S243" s="15"/>
      <c r="T243" s="16">
        <f t="shared" si="134"/>
        <v>0</v>
      </c>
      <c r="U243" s="16">
        <f t="shared" si="135"/>
        <v>0</v>
      </c>
      <c r="V243" s="16">
        <f t="shared" si="136"/>
        <v>0</v>
      </c>
      <c r="W243" s="15"/>
      <c r="X243" s="13">
        <v>1</v>
      </c>
      <c r="Y243" s="12">
        <f t="shared" si="137"/>
        <v>80</v>
      </c>
    </row>
    <row r="244" spans="1:25">
      <c r="A244" s="19" t="s">
        <v>77</v>
      </c>
      <c r="B244" s="13">
        <v>60</v>
      </c>
      <c r="C244" s="28" t="s">
        <v>22</v>
      </c>
      <c r="E244" s="5">
        <v>16</v>
      </c>
      <c r="F244" s="12">
        <v>3</v>
      </c>
      <c r="G244" s="12">
        <v>3</v>
      </c>
      <c r="H244" s="12">
        <v>1</v>
      </c>
      <c r="I244" s="12" t="s">
        <v>50</v>
      </c>
      <c r="J244" s="15"/>
      <c r="K244" s="16" t="s">
        <v>50</v>
      </c>
      <c r="L244" s="16" t="s">
        <v>50</v>
      </c>
      <c r="M244" s="16" t="s">
        <v>50</v>
      </c>
      <c r="N244" s="15"/>
      <c r="O244" s="12">
        <f t="shared" si="130"/>
        <v>60</v>
      </c>
      <c r="P244" s="12">
        <f t="shared" si="131"/>
        <v>80</v>
      </c>
      <c r="Q244" s="12">
        <f t="shared" si="132"/>
        <v>50</v>
      </c>
      <c r="R244" s="12">
        <f t="shared" si="133"/>
        <v>0</v>
      </c>
      <c r="S244" s="15"/>
      <c r="T244" s="16">
        <f t="shared" si="134"/>
        <v>0</v>
      </c>
      <c r="U244" s="16">
        <f t="shared" si="135"/>
        <v>0</v>
      </c>
      <c r="V244" s="16">
        <f t="shared" si="136"/>
        <v>0</v>
      </c>
      <c r="W244" s="15"/>
      <c r="X244" s="13">
        <v>1</v>
      </c>
      <c r="Y244" s="12">
        <f t="shared" si="137"/>
        <v>190</v>
      </c>
    </row>
    <row r="245" spans="1:25">
      <c r="A245" s="19" t="s">
        <v>79</v>
      </c>
      <c r="B245" s="13">
        <v>60</v>
      </c>
      <c r="C245" s="28" t="s">
        <v>22</v>
      </c>
      <c r="E245" s="5">
        <v>16</v>
      </c>
      <c r="F245" s="12">
        <v>1</v>
      </c>
      <c r="G245" s="12" t="s">
        <v>50</v>
      </c>
      <c r="H245" s="12" t="s">
        <v>50</v>
      </c>
      <c r="I245" s="12" t="s">
        <v>50</v>
      </c>
      <c r="J245" s="15"/>
      <c r="K245" s="16">
        <v>3</v>
      </c>
      <c r="L245" s="16">
        <v>1</v>
      </c>
      <c r="M245" s="16" t="s">
        <v>50</v>
      </c>
      <c r="N245" s="15"/>
      <c r="O245" s="12">
        <f t="shared" si="130"/>
        <v>30</v>
      </c>
      <c r="P245" s="12">
        <f t="shared" si="131"/>
        <v>0</v>
      </c>
      <c r="Q245" s="12">
        <f t="shared" si="132"/>
        <v>0</v>
      </c>
      <c r="R245" s="12">
        <f t="shared" si="133"/>
        <v>0</v>
      </c>
      <c r="S245" s="15"/>
      <c r="T245" s="16">
        <f t="shared" si="134"/>
        <v>25</v>
      </c>
      <c r="U245" s="16">
        <f t="shared" si="135"/>
        <v>20</v>
      </c>
      <c r="V245" s="16">
        <f t="shared" si="136"/>
        <v>0</v>
      </c>
      <c r="W245" s="15"/>
      <c r="X245" s="13">
        <v>1</v>
      </c>
      <c r="Y245" s="12">
        <f t="shared" si="137"/>
        <v>75</v>
      </c>
    </row>
    <row r="246" spans="1:25">
      <c r="A246" s="19" t="s">
        <v>76</v>
      </c>
      <c r="B246" s="13">
        <v>60</v>
      </c>
      <c r="C246" s="28" t="s">
        <v>22</v>
      </c>
      <c r="E246" s="5">
        <v>16</v>
      </c>
      <c r="F246" s="12">
        <v>3</v>
      </c>
      <c r="G246" s="12">
        <v>3</v>
      </c>
      <c r="H246" s="12">
        <v>3</v>
      </c>
      <c r="I246" s="12">
        <v>1</v>
      </c>
      <c r="J246" s="15"/>
      <c r="K246" s="16" t="s">
        <v>50</v>
      </c>
      <c r="L246" s="16" t="s">
        <v>50</v>
      </c>
      <c r="M246" s="16" t="s">
        <v>50</v>
      </c>
      <c r="N246" s="15"/>
      <c r="O246" s="12">
        <f t="shared" si="130"/>
        <v>60</v>
      </c>
      <c r="P246" s="12">
        <f t="shared" si="131"/>
        <v>80</v>
      </c>
      <c r="Q246" s="12">
        <f t="shared" si="132"/>
        <v>100</v>
      </c>
      <c r="R246" s="12">
        <f t="shared" si="133"/>
        <v>60</v>
      </c>
      <c r="S246" s="15"/>
      <c r="T246" s="16">
        <f t="shared" si="134"/>
        <v>0</v>
      </c>
      <c r="U246" s="16">
        <f t="shared" si="135"/>
        <v>0</v>
      </c>
      <c r="V246" s="16">
        <f t="shared" si="136"/>
        <v>0</v>
      </c>
      <c r="W246" s="15"/>
      <c r="X246" s="13">
        <v>1</v>
      </c>
      <c r="Y246" s="12">
        <f t="shared" si="137"/>
        <v>300</v>
      </c>
    </row>
    <row r="247" spans="1:25">
      <c r="A247" s="19" t="s">
        <v>81</v>
      </c>
      <c r="B247" s="13">
        <v>60</v>
      </c>
      <c r="C247" s="28" t="s">
        <v>22</v>
      </c>
      <c r="E247" s="5">
        <v>16</v>
      </c>
      <c r="F247" s="12" t="s">
        <v>50</v>
      </c>
      <c r="G247" s="12">
        <v>0</v>
      </c>
      <c r="H247" s="12" t="s">
        <v>50</v>
      </c>
      <c r="I247" s="12" t="s">
        <v>50</v>
      </c>
      <c r="J247" s="15"/>
      <c r="K247" s="16">
        <v>3</v>
      </c>
      <c r="L247" s="16">
        <v>3</v>
      </c>
      <c r="M247" s="16">
        <v>2</v>
      </c>
      <c r="N247" s="15"/>
      <c r="O247" s="12">
        <f t="shared" si="130"/>
        <v>0</v>
      </c>
      <c r="P247" s="12">
        <f t="shared" si="131"/>
        <v>20</v>
      </c>
      <c r="Q247" s="12">
        <f t="shared" si="132"/>
        <v>0</v>
      </c>
      <c r="R247" s="12">
        <f t="shared" si="133"/>
        <v>0</v>
      </c>
      <c r="S247" s="15"/>
      <c r="T247" s="16">
        <f t="shared" si="134"/>
        <v>25</v>
      </c>
      <c r="U247" s="16">
        <f t="shared" si="135"/>
        <v>30</v>
      </c>
      <c r="V247" s="16">
        <f t="shared" si="136"/>
        <v>30</v>
      </c>
      <c r="W247" s="15"/>
      <c r="X247" s="13">
        <v>1</v>
      </c>
      <c r="Y247" s="12">
        <f t="shared" si="137"/>
        <v>105</v>
      </c>
    </row>
    <row r="248" spans="1:25">
      <c r="A248" s="19" t="s">
        <v>80</v>
      </c>
      <c r="B248" s="13">
        <v>60</v>
      </c>
      <c r="C248" s="28" t="s">
        <v>22</v>
      </c>
      <c r="E248" s="5">
        <v>16</v>
      </c>
      <c r="F248" s="12">
        <v>3</v>
      </c>
      <c r="G248" s="12">
        <v>0</v>
      </c>
      <c r="H248" s="12" t="s">
        <v>50</v>
      </c>
      <c r="I248" s="12" t="s">
        <v>50</v>
      </c>
      <c r="J248" s="15"/>
      <c r="K248" s="16" t="s">
        <v>50</v>
      </c>
      <c r="L248" s="16" t="s">
        <v>50</v>
      </c>
      <c r="M248" s="16" t="s">
        <v>50</v>
      </c>
      <c r="N248" s="15"/>
      <c r="O248" s="12">
        <f t="shared" si="130"/>
        <v>60</v>
      </c>
      <c r="P248" s="12">
        <f t="shared" si="131"/>
        <v>20</v>
      </c>
      <c r="Q248" s="12">
        <f t="shared" si="132"/>
        <v>0</v>
      </c>
      <c r="R248" s="12">
        <f t="shared" si="133"/>
        <v>0</v>
      </c>
      <c r="S248" s="15"/>
      <c r="T248" s="16">
        <f t="shared" si="134"/>
        <v>0</v>
      </c>
      <c r="U248" s="16">
        <f t="shared" si="135"/>
        <v>0</v>
      </c>
      <c r="V248" s="16">
        <f t="shared" si="136"/>
        <v>0</v>
      </c>
      <c r="W248" s="15"/>
      <c r="X248" s="13">
        <v>1</v>
      </c>
      <c r="Y248" s="12">
        <f t="shared" si="137"/>
        <v>80</v>
      </c>
    </row>
    <row r="249" spans="1:25">
      <c r="A249" s="19" t="s">
        <v>138</v>
      </c>
      <c r="B249" s="13">
        <v>60</v>
      </c>
      <c r="C249" s="28" t="s">
        <v>22</v>
      </c>
      <c r="E249" s="5">
        <v>16</v>
      </c>
      <c r="F249" s="12">
        <v>1</v>
      </c>
      <c r="G249" s="12" t="s">
        <v>50</v>
      </c>
      <c r="H249" s="12" t="s">
        <v>50</v>
      </c>
      <c r="I249" s="12" t="s">
        <v>50</v>
      </c>
      <c r="J249" s="15"/>
      <c r="K249" s="16">
        <v>3</v>
      </c>
      <c r="L249" s="16">
        <v>3</v>
      </c>
      <c r="M249" s="16">
        <v>3</v>
      </c>
      <c r="N249" s="15"/>
      <c r="O249" s="12">
        <f t="shared" si="130"/>
        <v>30</v>
      </c>
      <c r="P249" s="12">
        <f t="shared" si="131"/>
        <v>0</v>
      </c>
      <c r="Q249" s="12">
        <f t="shared" si="132"/>
        <v>0</v>
      </c>
      <c r="R249" s="12">
        <f t="shared" si="133"/>
        <v>0</v>
      </c>
      <c r="S249" s="15"/>
      <c r="T249" s="16">
        <f t="shared" si="134"/>
        <v>25</v>
      </c>
      <c r="U249" s="16">
        <f t="shared" si="135"/>
        <v>30</v>
      </c>
      <c r="V249" s="16">
        <f t="shared" si="136"/>
        <v>35</v>
      </c>
      <c r="W249" s="15"/>
      <c r="X249" s="13">
        <v>1</v>
      </c>
      <c r="Y249" s="12">
        <f t="shared" si="137"/>
        <v>120</v>
      </c>
    </row>
    <row r="250" spans="1:25">
      <c r="A250" s="19" t="s">
        <v>139</v>
      </c>
      <c r="B250" s="13">
        <v>60</v>
      </c>
      <c r="C250" s="28" t="s">
        <v>22</v>
      </c>
      <c r="E250" s="5">
        <v>16</v>
      </c>
      <c r="F250" s="12">
        <v>0</v>
      </c>
      <c r="G250" s="12" t="s">
        <v>50</v>
      </c>
      <c r="H250" s="12" t="s">
        <v>50</v>
      </c>
      <c r="I250" s="12" t="s">
        <v>50</v>
      </c>
      <c r="J250" s="15"/>
      <c r="K250" s="16">
        <v>1</v>
      </c>
      <c r="L250" s="16" t="s">
        <v>50</v>
      </c>
      <c r="M250" s="16" t="s">
        <v>50</v>
      </c>
      <c r="N250" s="15"/>
      <c r="O250" s="12">
        <f t="shared" si="130"/>
        <v>15</v>
      </c>
      <c r="P250" s="12">
        <f t="shared" si="131"/>
        <v>0</v>
      </c>
      <c r="Q250" s="12">
        <f t="shared" si="132"/>
        <v>0</v>
      </c>
      <c r="R250" s="12">
        <f t="shared" si="133"/>
        <v>0</v>
      </c>
      <c r="S250" s="15"/>
      <c r="T250" s="16">
        <f t="shared" si="134"/>
        <v>15</v>
      </c>
      <c r="U250" s="16">
        <f t="shared" si="135"/>
        <v>0</v>
      </c>
      <c r="V250" s="16">
        <f t="shared" si="136"/>
        <v>0</v>
      </c>
      <c r="W250" s="15"/>
      <c r="X250" s="13">
        <v>1</v>
      </c>
      <c r="Y250" s="12">
        <f t="shared" si="137"/>
        <v>30</v>
      </c>
    </row>
    <row r="251" spans="1:25">
      <c r="A251" s="19" t="s">
        <v>74</v>
      </c>
      <c r="B251" s="13">
        <v>60</v>
      </c>
      <c r="C251" s="28" t="s">
        <v>22</v>
      </c>
      <c r="E251" s="5">
        <v>16</v>
      </c>
      <c r="F251" s="12">
        <v>3</v>
      </c>
      <c r="G251" s="12">
        <v>3</v>
      </c>
      <c r="H251" s="12">
        <v>3</v>
      </c>
      <c r="I251" s="12">
        <v>3</v>
      </c>
      <c r="J251" s="15"/>
      <c r="K251" s="16" t="s">
        <v>50</v>
      </c>
      <c r="L251" s="16" t="s">
        <v>50</v>
      </c>
      <c r="M251" s="16" t="s">
        <v>50</v>
      </c>
      <c r="N251" s="15"/>
      <c r="O251" s="12">
        <f t="shared" si="130"/>
        <v>60</v>
      </c>
      <c r="P251" s="12">
        <f t="shared" si="131"/>
        <v>80</v>
      </c>
      <c r="Q251" s="12">
        <f t="shared" si="132"/>
        <v>100</v>
      </c>
      <c r="R251" s="12">
        <f t="shared" si="133"/>
        <v>120</v>
      </c>
      <c r="S251" s="15"/>
      <c r="T251" s="16">
        <f t="shared" si="134"/>
        <v>0</v>
      </c>
      <c r="U251" s="16">
        <f t="shared" si="135"/>
        <v>0</v>
      </c>
      <c r="V251" s="16">
        <f t="shared" si="136"/>
        <v>0</v>
      </c>
      <c r="W251" s="15"/>
      <c r="X251" s="13">
        <v>1</v>
      </c>
      <c r="Y251" s="12">
        <f t="shared" si="137"/>
        <v>360</v>
      </c>
    </row>
    <row r="252" spans="1:25">
      <c r="A252" s="19" t="s">
        <v>73</v>
      </c>
      <c r="B252" s="13">
        <v>60</v>
      </c>
      <c r="C252" s="28" t="s">
        <v>22</v>
      </c>
      <c r="E252" s="5">
        <v>16</v>
      </c>
      <c r="F252" s="12">
        <v>3</v>
      </c>
      <c r="G252" s="12">
        <v>0</v>
      </c>
      <c r="H252" s="12" t="s">
        <v>50</v>
      </c>
      <c r="I252" s="12" t="s">
        <v>50</v>
      </c>
      <c r="J252" s="15"/>
      <c r="K252" s="16" t="s">
        <v>50</v>
      </c>
      <c r="L252" s="16" t="s">
        <v>50</v>
      </c>
      <c r="M252" s="16" t="s">
        <v>50</v>
      </c>
      <c r="N252" s="15"/>
      <c r="O252" s="12">
        <f t="shared" si="130"/>
        <v>60</v>
      </c>
      <c r="P252" s="12">
        <f t="shared" si="131"/>
        <v>20</v>
      </c>
      <c r="Q252" s="12">
        <f t="shared" si="132"/>
        <v>0</v>
      </c>
      <c r="R252" s="12">
        <f t="shared" si="133"/>
        <v>0</v>
      </c>
      <c r="S252" s="15"/>
      <c r="T252" s="16">
        <f t="shared" si="134"/>
        <v>0</v>
      </c>
      <c r="U252" s="16">
        <f t="shared" si="135"/>
        <v>0</v>
      </c>
      <c r="V252" s="16">
        <f t="shared" si="136"/>
        <v>0</v>
      </c>
      <c r="W252" s="15"/>
      <c r="X252" s="13">
        <v>1</v>
      </c>
      <c r="Y252" s="12">
        <f t="shared" si="137"/>
        <v>80</v>
      </c>
    </row>
    <row r="253" spans="1:25">
      <c r="A253" s="19" t="s">
        <v>88</v>
      </c>
      <c r="B253" s="13">
        <v>65</v>
      </c>
      <c r="C253" s="28" t="s">
        <v>22</v>
      </c>
      <c r="E253" s="18" t="s">
        <v>141</v>
      </c>
      <c r="F253" s="13">
        <v>3</v>
      </c>
      <c r="G253" s="13">
        <v>2</v>
      </c>
      <c r="H253" s="13">
        <v>1</v>
      </c>
      <c r="I253" s="13" t="s">
        <v>50</v>
      </c>
      <c r="J253" s="15"/>
      <c r="K253" s="16" t="s">
        <v>50</v>
      </c>
      <c r="L253" s="15"/>
      <c r="M253" s="15"/>
      <c r="N253" s="15"/>
      <c r="O253" s="12">
        <f t="shared" ref="O253:O258" si="138">IF(F253=3,70,IF(F253=2,50,IF(F253=1,35,IF(F253=0,20,0))))</f>
        <v>70</v>
      </c>
      <c r="P253" s="12">
        <f t="shared" ref="P253:P258" si="139">IF(G253=3,70,IF(G253=2,50,IF(G253=1,35,IF(G253=0,20,0))))</f>
        <v>50</v>
      </c>
      <c r="Q253" s="12">
        <f t="shared" si="132"/>
        <v>50</v>
      </c>
      <c r="R253" s="12">
        <f t="shared" si="133"/>
        <v>0</v>
      </c>
      <c r="S253" s="15"/>
      <c r="T253" s="16">
        <f t="shared" si="134"/>
        <v>0</v>
      </c>
      <c r="U253" s="15"/>
      <c r="V253" s="15"/>
      <c r="W253" s="15"/>
      <c r="X253" s="13">
        <v>1</v>
      </c>
      <c r="Y253" s="12">
        <f t="shared" si="137"/>
        <v>170</v>
      </c>
    </row>
    <row r="254" spans="1:25">
      <c r="A254" s="19" t="s">
        <v>84</v>
      </c>
      <c r="B254" s="13">
        <v>65</v>
      </c>
      <c r="C254" s="28" t="s">
        <v>22</v>
      </c>
      <c r="E254" s="18" t="s">
        <v>141</v>
      </c>
      <c r="F254" s="13">
        <v>3</v>
      </c>
      <c r="G254" s="13">
        <v>1</v>
      </c>
      <c r="H254" s="13">
        <v>3</v>
      </c>
      <c r="I254" s="13" t="s">
        <v>50</v>
      </c>
      <c r="J254" s="15"/>
      <c r="K254" s="16" t="s">
        <v>50</v>
      </c>
      <c r="L254" s="15"/>
      <c r="M254" s="15"/>
      <c r="N254" s="15"/>
      <c r="O254" s="12">
        <f t="shared" si="138"/>
        <v>70</v>
      </c>
      <c r="P254" s="12">
        <f t="shared" si="139"/>
        <v>35</v>
      </c>
      <c r="Q254" s="12">
        <f t="shared" si="132"/>
        <v>100</v>
      </c>
      <c r="R254" s="12">
        <f t="shared" si="133"/>
        <v>0</v>
      </c>
      <c r="S254" s="15"/>
      <c r="T254" s="16">
        <f t="shared" si="134"/>
        <v>0</v>
      </c>
      <c r="U254" s="15"/>
      <c r="V254" s="15"/>
      <c r="W254" s="15"/>
      <c r="X254" s="13">
        <v>1</v>
      </c>
      <c r="Y254" s="12">
        <f t="shared" si="137"/>
        <v>205</v>
      </c>
    </row>
    <row r="255" spans="1:25">
      <c r="A255" s="19" t="s">
        <v>91</v>
      </c>
      <c r="B255" s="13">
        <v>65</v>
      </c>
      <c r="C255" s="28" t="s">
        <v>22</v>
      </c>
      <c r="E255" s="18" t="s">
        <v>141</v>
      </c>
      <c r="F255" s="13">
        <v>2</v>
      </c>
      <c r="G255" s="13">
        <v>1</v>
      </c>
      <c r="H255" s="13" t="s">
        <v>50</v>
      </c>
      <c r="I255" s="13" t="s">
        <v>50</v>
      </c>
      <c r="J255" s="15"/>
      <c r="K255" s="16">
        <v>3</v>
      </c>
      <c r="L255" s="15"/>
      <c r="M255" s="15"/>
      <c r="N255" s="15"/>
      <c r="O255" s="12">
        <f t="shared" si="138"/>
        <v>50</v>
      </c>
      <c r="P255" s="12">
        <f t="shared" si="139"/>
        <v>35</v>
      </c>
      <c r="Q255" s="12">
        <f t="shared" si="132"/>
        <v>0</v>
      </c>
      <c r="R255" s="12">
        <f t="shared" si="133"/>
        <v>0</v>
      </c>
      <c r="S255" s="15"/>
      <c r="T255" s="16">
        <f>IF(K255=3,35,IF(K255=2,30,IF(K255=1,25,IF(K255=0,20,0))))</f>
        <v>35</v>
      </c>
      <c r="U255" s="15"/>
      <c r="V255" s="15"/>
      <c r="W255" s="15"/>
      <c r="X255" s="13">
        <v>1</v>
      </c>
      <c r="Y255" s="12">
        <f t="shared" si="137"/>
        <v>120</v>
      </c>
    </row>
    <row r="256" spans="1:25">
      <c r="A256" s="19" t="s">
        <v>85</v>
      </c>
      <c r="B256" s="13">
        <v>65</v>
      </c>
      <c r="C256" s="28" t="s">
        <v>22</v>
      </c>
      <c r="E256" s="18" t="s">
        <v>141</v>
      </c>
      <c r="F256" s="13">
        <v>3</v>
      </c>
      <c r="G256" s="13">
        <v>3</v>
      </c>
      <c r="H256" s="13" t="s">
        <v>50</v>
      </c>
      <c r="I256" s="13">
        <v>1</v>
      </c>
      <c r="J256" s="15"/>
      <c r="K256" s="16" t="s">
        <v>50</v>
      </c>
      <c r="L256" s="15"/>
      <c r="M256" s="15"/>
      <c r="N256" s="15"/>
      <c r="O256" s="12">
        <f t="shared" si="138"/>
        <v>70</v>
      </c>
      <c r="P256" s="12">
        <f t="shared" si="139"/>
        <v>70</v>
      </c>
      <c r="Q256" s="12">
        <f t="shared" si="132"/>
        <v>0</v>
      </c>
      <c r="R256" s="12">
        <f t="shared" si="133"/>
        <v>60</v>
      </c>
      <c r="S256" s="15"/>
      <c r="T256" s="16">
        <f t="shared" si="134"/>
        <v>0</v>
      </c>
      <c r="U256" s="15"/>
      <c r="V256" s="15"/>
      <c r="W256" s="15"/>
      <c r="X256" s="13">
        <v>1</v>
      </c>
      <c r="Y256" s="12">
        <f t="shared" si="137"/>
        <v>200</v>
      </c>
    </row>
    <row r="257" spans="1:25">
      <c r="A257" s="19" t="s">
        <v>78</v>
      </c>
      <c r="B257" s="13">
        <v>65</v>
      </c>
      <c r="C257" s="28" t="s">
        <v>22</v>
      </c>
      <c r="E257" s="18" t="s">
        <v>141</v>
      </c>
      <c r="F257" s="13">
        <v>0</v>
      </c>
      <c r="G257" s="13">
        <v>0</v>
      </c>
      <c r="H257" s="13" t="s">
        <v>50</v>
      </c>
      <c r="I257" s="13" t="s">
        <v>50</v>
      </c>
      <c r="J257" s="15"/>
      <c r="K257" s="16">
        <v>0</v>
      </c>
      <c r="L257" s="15"/>
      <c r="M257" s="15"/>
      <c r="N257" s="15"/>
      <c r="O257" s="12">
        <f t="shared" si="138"/>
        <v>20</v>
      </c>
      <c r="P257" s="12">
        <f t="shared" si="139"/>
        <v>20</v>
      </c>
      <c r="Q257" s="12">
        <f t="shared" si="132"/>
        <v>0</v>
      </c>
      <c r="R257" s="12">
        <f t="shared" si="133"/>
        <v>0</v>
      </c>
      <c r="S257" s="15"/>
      <c r="T257" s="16">
        <f>IF(K257=3,35,IF(K257=2,30,IF(K257=1,25,IF(K257=0,20,0))))</f>
        <v>20</v>
      </c>
      <c r="U257" s="15"/>
      <c r="V257" s="15"/>
      <c r="W257" s="15"/>
      <c r="X257" s="13">
        <v>1</v>
      </c>
      <c r="Y257" s="12">
        <f t="shared" si="137"/>
        <v>60</v>
      </c>
    </row>
    <row r="258" spans="1:25">
      <c r="A258" s="19" t="s">
        <v>86</v>
      </c>
      <c r="B258" s="13">
        <v>65</v>
      </c>
      <c r="C258" s="28" t="s">
        <v>22</v>
      </c>
      <c r="E258" s="18" t="s">
        <v>141</v>
      </c>
      <c r="F258" s="13">
        <v>3</v>
      </c>
      <c r="G258" s="13">
        <v>3</v>
      </c>
      <c r="H258" s="13" t="s">
        <v>50</v>
      </c>
      <c r="I258" s="13">
        <v>3</v>
      </c>
      <c r="J258" s="15"/>
      <c r="K258" s="16" t="s">
        <v>50</v>
      </c>
      <c r="L258" s="15"/>
      <c r="M258" s="15"/>
      <c r="N258" s="15"/>
      <c r="O258" s="12">
        <f t="shared" si="138"/>
        <v>70</v>
      </c>
      <c r="P258" s="12">
        <f t="shared" si="139"/>
        <v>70</v>
      </c>
      <c r="Q258" s="12">
        <f t="shared" si="132"/>
        <v>0</v>
      </c>
      <c r="R258" s="12">
        <f t="shared" si="133"/>
        <v>120</v>
      </c>
      <c r="S258" s="15"/>
      <c r="T258" s="16">
        <f t="shared" si="134"/>
        <v>0</v>
      </c>
      <c r="U258" s="15"/>
      <c r="V258" s="15"/>
      <c r="W258" s="15"/>
      <c r="X258" s="13">
        <v>1</v>
      </c>
      <c r="Y258" s="12">
        <f t="shared" si="137"/>
        <v>260</v>
      </c>
    </row>
    <row r="259" spans="1:25">
      <c r="A259" s="19" t="s">
        <v>100</v>
      </c>
      <c r="B259" s="13">
        <v>70</v>
      </c>
      <c r="C259" s="28" t="s">
        <v>22</v>
      </c>
      <c r="E259" s="5">
        <v>16</v>
      </c>
      <c r="F259" s="12">
        <v>3</v>
      </c>
      <c r="G259" s="12">
        <v>3</v>
      </c>
      <c r="H259" s="12">
        <v>3</v>
      </c>
      <c r="I259" s="12">
        <v>0</v>
      </c>
      <c r="J259" s="15"/>
      <c r="K259" s="16" t="s">
        <v>50</v>
      </c>
      <c r="L259" s="16" t="s">
        <v>50</v>
      </c>
      <c r="M259" s="16" t="s">
        <v>50</v>
      </c>
      <c r="N259" s="15"/>
      <c r="O259" s="12">
        <f t="shared" ref="O259:O267" si="140">IF(F259=3,60,IF(F259=2,45,IF(F259=1,30,IF(F259=0,15,0))))</f>
        <v>60</v>
      </c>
      <c r="P259" s="12">
        <f t="shared" ref="P259:P267" si="141">IF(G259=3,80,IF(G259=2,60,IF(G259=1,40,IF(G259=0,20,0))))</f>
        <v>80</v>
      </c>
      <c r="Q259" s="12">
        <f t="shared" ref="Q259:Q267" si="142">IF(H259=3,100,IF(H259=2,75,IF(H259=1,50,IF(H259=0,25,0))))</f>
        <v>100</v>
      </c>
      <c r="R259" s="12">
        <f t="shared" ref="R259:R267" si="143">IF(I259=3,120,IF(I259=2,90,IF(I259=1,60,IF(I259=0,30,0))))</f>
        <v>30</v>
      </c>
      <c r="S259" s="15"/>
      <c r="T259" s="16">
        <f t="shared" ref="T259:T267" si="144">IF(K259=3,25,IF(K259=2,20,IF(K259=1,15,IF(K259=0,10,0))))</f>
        <v>0</v>
      </c>
      <c r="U259" s="16">
        <f t="shared" ref="U259:U267" si="145">IF(L259=3,30,IF(L259=2,25,IF(L259=1,20,IF(L259=0,15,0))))</f>
        <v>0</v>
      </c>
      <c r="V259" s="16">
        <f t="shared" ref="V259:V267" si="146">IF(M259=3,35,IF(M259=2,30,IF(M259=1,25,IF(M259=0,20,0))))</f>
        <v>0</v>
      </c>
      <c r="W259" s="15"/>
      <c r="X259" s="13">
        <v>1</v>
      </c>
      <c r="Y259" s="12">
        <f t="shared" ref="Y259:Y267" si="147">SUM(O259:W259)*X259</f>
        <v>270</v>
      </c>
    </row>
    <row r="260" spans="1:25">
      <c r="A260" s="19" t="s">
        <v>98</v>
      </c>
      <c r="B260" s="13">
        <v>70</v>
      </c>
      <c r="C260" s="28" t="s">
        <v>22</v>
      </c>
      <c r="E260" s="5">
        <v>16</v>
      </c>
      <c r="F260" s="12" t="s">
        <v>50</v>
      </c>
      <c r="G260" s="12">
        <v>0</v>
      </c>
      <c r="H260" s="12" t="s">
        <v>50</v>
      </c>
      <c r="I260" s="12" t="s">
        <v>50</v>
      </c>
      <c r="J260" s="15"/>
      <c r="K260" s="16" t="s">
        <v>50</v>
      </c>
      <c r="L260" s="16">
        <v>3</v>
      </c>
      <c r="M260" s="16">
        <v>0</v>
      </c>
      <c r="N260" s="15"/>
      <c r="O260" s="12">
        <f t="shared" si="140"/>
        <v>0</v>
      </c>
      <c r="P260" s="12">
        <f t="shared" si="141"/>
        <v>20</v>
      </c>
      <c r="Q260" s="12">
        <f t="shared" si="142"/>
        <v>0</v>
      </c>
      <c r="R260" s="12">
        <f t="shared" si="143"/>
        <v>0</v>
      </c>
      <c r="S260" s="15"/>
      <c r="T260" s="16">
        <f t="shared" si="144"/>
        <v>0</v>
      </c>
      <c r="U260" s="16">
        <f t="shared" si="145"/>
        <v>30</v>
      </c>
      <c r="V260" s="16">
        <f t="shared" si="146"/>
        <v>20</v>
      </c>
      <c r="W260" s="15"/>
      <c r="X260" s="13">
        <v>1</v>
      </c>
      <c r="Y260" s="12">
        <f t="shared" si="147"/>
        <v>70</v>
      </c>
    </row>
    <row r="261" spans="1:25">
      <c r="A261" s="19" t="s">
        <v>96</v>
      </c>
      <c r="B261" s="13">
        <v>70</v>
      </c>
      <c r="C261" s="28" t="s">
        <v>22</v>
      </c>
      <c r="E261" s="5">
        <v>16</v>
      </c>
      <c r="F261" s="12" t="s">
        <v>50</v>
      </c>
      <c r="G261" s="12">
        <v>0</v>
      </c>
      <c r="H261" s="12" t="s">
        <v>50</v>
      </c>
      <c r="I261" s="12" t="s">
        <v>50</v>
      </c>
      <c r="J261" s="15"/>
      <c r="K261" s="16" t="s">
        <v>50</v>
      </c>
      <c r="L261" s="16">
        <v>3</v>
      </c>
      <c r="M261" s="16">
        <v>3</v>
      </c>
      <c r="N261" s="15"/>
      <c r="O261" s="12">
        <f t="shared" si="140"/>
        <v>0</v>
      </c>
      <c r="P261" s="12">
        <f t="shared" si="141"/>
        <v>20</v>
      </c>
      <c r="Q261" s="12">
        <f t="shared" si="142"/>
        <v>0</v>
      </c>
      <c r="R261" s="12">
        <f t="shared" si="143"/>
        <v>0</v>
      </c>
      <c r="S261" s="15"/>
      <c r="T261" s="16">
        <f t="shared" si="144"/>
        <v>0</v>
      </c>
      <c r="U261" s="16">
        <f t="shared" si="145"/>
        <v>30</v>
      </c>
      <c r="V261" s="16">
        <f t="shared" si="146"/>
        <v>35</v>
      </c>
      <c r="W261" s="15"/>
      <c r="X261" s="13">
        <v>1</v>
      </c>
      <c r="Y261" s="12">
        <f t="shared" si="147"/>
        <v>85</v>
      </c>
    </row>
    <row r="262" spans="1:25">
      <c r="A262" s="19" t="s">
        <v>101</v>
      </c>
      <c r="B262" s="13">
        <v>70</v>
      </c>
      <c r="C262" s="28" t="s">
        <v>22</v>
      </c>
      <c r="E262" s="5">
        <v>16</v>
      </c>
      <c r="F262" s="12">
        <v>3</v>
      </c>
      <c r="G262" s="12">
        <v>3</v>
      </c>
      <c r="H262" s="12">
        <v>0</v>
      </c>
      <c r="I262" s="12" t="s">
        <v>50</v>
      </c>
      <c r="J262" s="15"/>
      <c r="K262" s="16" t="s">
        <v>50</v>
      </c>
      <c r="L262" s="16" t="s">
        <v>50</v>
      </c>
      <c r="M262" s="16" t="s">
        <v>50</v>
      </c>
      <c r="N262" s="15"/>
      <c r="O262" s="12">
        <f t="shared" si="140"/>
        <v>60</v>
      </c>
      <c r="P262" s="12">
        <f t="shared" si="141"/>
        <v>80</v>
      </c>
      <c r="Q262" s="12">
        <f t="shared" si="142"/>
        <v>25</v>
      </c>
      <c r="R262" s="12">
        <f t="shared" si="143"/>
        <v>0</v>
      </c>
      <c r="S262" s="15"/>
      <c r="T262" s="16">
        <f t="shared" si="144"/>
        <v>0</v>
      </c>
      <c r="U262" s="16">
        <f t="shared" si="145"/>
        <v>0</v>
      </c>
      <c r="V262" s="16">
        <f t="shared" si="146"/>
        <v>0</v>
      </c>
      <c r="W262" s="15"/>
      <c r="X262" s="13">
        <v>1</v>
      </c>
      <c r="Y262" s="12">
        <f t="shared" si="147"/>
        <v>165</v>
      </c>
    </row>
    <row r="263" spans="1:25">
      <c r="A263" s="19" t="s">
        <v>95</v>
      </c>
      <c r="B263" s="13">
        <v>70</v>
      </c>
      <c r="C263" s="28" t="s">
        <v>22</v>
      </c>
      <c r="E263" s="5">
        <v>16</v>
      </c>
      <c r="F263" s="12">
        <v>3</v>
      </c>
      <c r="G263" s="12">
        <v>3</v>
      </c>
      <c r="H263" s="12">
        <v>0</v>
      </c>
      <c r="I263" s="12" t="s">
        <v>50</v>
      </c>
      <c r="J263" s="15"/>
      <c r="K263" s="16" t="s">
        <v>50</v>
      </c>
      <c r="L263" s="16" t="s">
        <v>50</v>
      </c>
      <c r="M263" s="16" t="s">
        <v>50</v>
      </c>
      <c r="N263" s="15"/>
      <c r="O263" s="12">
        <f t="shared" si="140"/>
        <v>60</v>
      </c>
      <c r="P263" s="12">
        <f t="shared" si="141"/>
        <v>80</v>
      </c>
      <c r="Q263" s="12">
        <f t="shared" si="142"/>
        <v>25</v>
      </c>
      <c r="R263" s="12">
        <f t="shared" si="143"/>
        <v>0</v>
      </c>
      <c r="S263" s="15"/>
      <c r="T263" s="16">
        <f t="shared" si="144"/>
        <v>0</v>
      </c>
      <c r="U263" s="16">
        <f t="shared" si="145"/>
        <v>0</v>
      </c>
      <c r="V263" s="16">
        <f t="shared" si="146"/>
        <v>0</v>
      </c>
      <c r="W263" s="15"/>
      <c r="X263" s="13">
        <v>1</v>
      </c>
      <c r="Y263" s="12">
        <f t="shared" si="147"/>
        <v>165</v>
      </c>
    </row>
    <row r="264" spans="1:25">
      <c r="A264" s="19" t="s">
        <v>94</v>
      </c>
      <c r="B264" s="13">
        <v>70</v>
      </c>
      <c r="C264" s="28" t="s">
        <v>22</v>
      </c>
      <c r="E264" s="5">
        <v>16</v>
      </c>
      <c r="F264" s="12">
        <v>3</v>
      </c>
      <c r="G264" s="12">
        <v>1</v>
      </c>
      <c r="H264" s="12" t="s">
        <v>50</v>
      </c>
      <c r="I264" s="12" t="s">
        <v>50</v>
      </c>
      <c r="J264" s="15"/>
      <c r="K264" s="16" t="s">
        <v>50</v>
      </c>
      <c r="L264" s="16" t="s">
        <v>50</v>
      </c>
      <c r="M264" s="16" t="s">
        <v>50</v>
      </c>
      <c r="N264" s="15"/>
      <c r="O264" s="12">
        <f t="shared" si="140"/>
        <v>60</v>
      </c>
      <c r="P264" s="12">
        <f t="shared" si="141"/>
        <v>40</v>
      </c>
      <c r="Q264" s="12">
        <f t="shared" si="142"/>
        <v>0</v>
      </c>
      <c r="R264" s="12">
        <f t="shared" si="143"/>
        <v>0</v>
      </c>
      <c r="S264" s="15"/>
      <c r="T264" s="16">
        <f t="shared" si="144"/>
        <v>0</v>
      </c>
      <c r="U264" s="16">
        <f t="shared" si="145"/>
        <v>0</v>
      </c>
      <c r="V264" s="16">
        <f t="shared" si="146"/>
        <v>0</v>
      </c>
      <c r="W264" s="15"/>
      <c r="X264" s="13">
        <v>1</v>
      </c>
      <c r="Y264" s="12">
        <f t="shared" si="147"/>
        <v>100</v>
      </c>
    </row>
    <row r="265" spans="1:25">
      <c r="A265" s="19" t="s">
        <v>97</v>
      </c>
      <c r="B265" s="13">
        <v>70</v>
      </c>
      <c r="C265" s="28" t="s">
        <v>22</v>
      </c>
      <c r="E265" s="5">
        <v>16</v>
      </c>
      <c r="F265" s="12">
        <v>0</v>
      </c>
      <c r="G265" s="12" t="s">
        <v>50</v>
      </c>
      <c r="H265" s="12" t="s">
        <v>50</v>
      </c>
      <c r="I265" s="12" t="s">
        <v>50</v>
      </c>
      <c r="J265" s="15"/>
      <c r="K265" s="16" t="s">
        <v>50</v>
      </c>
      <c r="L265" s="16">
        <v>0</v>
      </c>
      <c r="M265" s="16" t="s">
        <v>50</v>
      </c>
      <c r="N265" s="15"/>
      <c r="O265" s="12">
        <f t="shared" si="140"/>
        <v>15</v>
      </c>
      <c r="P265" s="12">
        <f t="shared" si="141"/>
        <v>0</v>
      </c>
      <c r="Q265" s="12">
        <f t="shared" si="142"/>
        <v>0</v>
      </c>
      <c r="R265" s="12">
        <f t="shared" si="143"/>
        <v>0</v>
      </c>
      <c r="S265" s="15"/>
      <c r="T265" s="16">
        <f t="shared" si="144"/>
        <v>0</v>
      </c>
      <c r="U265" s="16">
        <f t="shared" si="145"/>
        <v>15</v>
      </c>
      <c r="V265" s="16">
        <f t="shared" si="146"/>
        <v>0</v>
      </c>
      <c r="W265" s="15"/>
      <c r="X265" s="13">
        <v>1</v>
      </c>
      <c r="Y265" s="12">
        <f t="shared" si="147"/>
        <v>30</v>
      </c>
    </row>
    <row r="266" spans="1:25">
      <c r="A266" s="19" t="s">
        <v>140</v>
      </c>
      <c r="B266" s="13">
        <v>70</v>
      </c>
      <c r="C266" s="28" t="s">
        <v>22</v>
      </c>
      <c r="E266" s="5">
        <v>16</v>
      </c>
      <c r="F266" s="12">
        <v>3</v>
      </c>
      <c r="G266" s="12">
        <v>0</v>
      </c>
      <c r="H266" s="12" t="s">
        <v>50</v>
      </c>
      <c r="I266" s="12" t="s">
        <v>50</v>
      </c>
      <c r="J266" s="15"/>
      <c r="K266" s="16" t="s">
        <v>50</v>
      </c>
      <c r="L266" s="16" t="s">
        <v>50</v>
      </c>
      <c r="M266" s="16" t="s">
        <v>50</v>
      </c>
      <c r="N266" s="15"/>
      <c r="O266" s="12">
        <f t="shared" si="140"/>
        <v>60</v>
      </c>
      <c r="P266" s="12">
        <f t="shared" si="141"/>
        <v>20</v>
      </c>
      <c r="Q266" s="12">
        <f t="shared" si="142"/>
        <v>0</v>
      </c>
      <c r="R266" s="12">
        <f t="shared" si="143"/>
        <v>0</v>
      </c>
      <c r="S266" s="15"/>
      <c r="T266" s="16">
        <f t="shared" si="144"/>
        <v>0</v>
      </c>
      <c r="U266" s="16">
        <f t="shared" si="145"/>
        <v>0</v>
      </c>
      <c r="V266" s="16">
        <f t="shared" si="146"/>
        <v>0</v>
      </c>
      <c r="W266" s="15"/>
      <c r="X266" s="13">
        <v>1</v>
      </c>
      <c r="Y266" s="12">
        <f t="shared" si="147"/>
        <v>80</v>
      </c>
    </row>
    <row r="267" spans="1:25">
      <c r="A267" s="19" t="s">
        <v>90</v>
      </c>
      <c r="B267" s="13">
        <v>70</v>
      </c>
      <c r="C267" s="28" t="s">
        <v>22</v>
      </c>
      <c r="E267" s="5">
        <v>16</v>
      </c>
      <c r="F267" s="12">
        <v>3</v>
      </c>
      <c r="G267" s="12">
        <v>3</v>
      </c>
      <c r="H267" s="12">
        <v>3</v>
      </c>
      <c r="I267" s="12">
        <v>3</v>
      </c>
      <c r="J267" s="15"/>
      <c r="K267" s="16" t="s">
        <v>50</v>
      </c>
      <c r="L267" s="16" t="s">
        <v>50</v>
      </c>
      <c r="M267" s="16" t="s">
        <v>50</v>
      </c>
      <c r="N267" s="15"/>
      <c r="O267" s="12">
        <f t="shared" si="140"/>
        <v>60</v>
      </c>
      <c r="P267" s="12">
        <f t="shared" si="141"/>
        <v>80</v>
      </c>
      <c r="Q267" s="12">
        <f t="shared" si="142"/>
        <v>100</v>
      </c>
      <c r="R267" s="12">
        <f t="shared" si="143"/>
        <v>120</v>
      </c>
      <c r="S267" s="15"/>
      <c r="T267" s="16">
        <f t="shared" si="144"/>
        <v>0</v>
      </c>
      <c r="U267" s="16">
        <f t="shared" si="145"/>
        <v>0</v>
      </c>
      <c r="V267" s="16">
        <f t="shared" si="146"/>
        <v>0</v>
      </c>
      <c r="W267" s="15"/>
      <c r="X267" s="13">
        <v>1</v>
      </c>
      <c r="Y267" s="12">
        <f t="shared" si="147"/>
        <v>360</v>
      </c>
    </row>
    <row r="268" spans="1:25" s="9" customFormat="1">
      <c r="A268" s="19" t="s">
        <v>76</v>
      </c>
      <c r="B268" s="13">
        <v>60</v>
      </c>
      <c r="C268" s="13" t="s">
        <v>142</v>
      </c>
      <c r="D268" s="17"/>
      <c r="E268" s="18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>
        <v>100</v>
      </c>
    </row>
    <row r="269" spans="1:25" s="9" customFormat="1">
      <c r="A269" s="19" t="s">
        <v>68</v>
      </c>
      <c r="B269" s="13">
        <v>65</v>
      </c>
      <c r="C269" s="13" t="s">
        <v>142</v>
      </c>
      <c r="D269" s="17"/>
      <c r="E269" s="18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>
        <v>390</v>
      </c>
    </row>
    <row r="270" spans="1:25" s="9" customFormat="1">
      <c r="A270" s="19" t="s">
        <v>78</v>
      </c>
      <c r="B270" s="13">
        <v>65</v>
      </c>
      <c r="C270" s="13" t="s">
        <v>142</v>
      </c>
      <c r="D270" s="17"/>
      <c r="E270" s="18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>
        <v>30</v>
      </c>
    </row>
    <row r="271" spans="1:25" s="9" customFormat="1">
      <c r="A271" s="19" t="s">
        <v>92</v>
      </c>
      <c r="B271" s="13">
        <v>70</v>
      </c>
      <c r="C271" s="13" t="s">
        <v>142</v>
      </c>
      <c r="D271" s="17"/>
      <c r="E271" s="18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>
        <v>65</v>
      </c>
    </row>
  </sheetData>
  <autoFilter ref="A3:Y267"/>
  <pageMargins left="0.70866141732283472" right="0.70866141732283472" top="0.74803149606299213" bottom="0.74803149606299213" header="0.31496062992125984" footer="0.31496062992125984"/>
  <pageSetup paperSize="9" scale="54" fitToHeight="111" orientation="landscape" horizontalDpi="4294967293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B47" sqref="B47:D47"/>
    </sheetView>
  </sheetViews>
  <sheetFormatPr defaultRowHeight="15"/>
  <cols>
    <col min="1" max="1" width="19" bestFit="1" customWidth="1"/>
    <col min="2" max="2" width="10.7109375" bestFit="1" customWidth="1"/>
    <col min="3" max="3" width="20.42578125" bestFit="1" customWidth="1"/>
    <col min="4" max="4" width="19.5703125" bestFit="1" customWidth="1"/>
  </cols>
  <sheetData>
    <row r="1" spans="1:5">
      <c r="A1" t="s">
        <v>108</v>
      </c>
      <c r="B1" s="22">
        <v>42887</v>
      </c>
    </row>
    <row r="2" spans="1:5">
      <c r="A2" s="22" t="s">
        <v>109</v>
      </c>
      <c r="B2" s="22">
        <v>43184</v>
      </c>
    </row>
    <row r="4" spans="1:5">
      <c r="A4" s="16" t="s">
        <v>30</v>
      </c>
      <c r="B4" s="16" t="s">
        <v>107</v>
      </c>
      <c r="C4" s="16" t="s">
        <v>110</v>
      </c>
      <c r="D4" s="16" t="s">
        <v>111</v>
      </c>
    </row>
    <row r="5" spans="1:5">
      <c r="A5" s="19" t="s">
        <v>31</v>
      </c>
      <c r="B5" s="23">
        <v>29308</v>
      </c>
      <c r="C5" s="19">
        <f t="shared" ref="C5:C36" si="0">ROUND(YEARFRAC($B$1,B5),2)</f>
        <v>37.18</v>
      </c>
      <c r="D5" s="19">
        <f t="shared" ref="D5:D36" si="1">ROUND(YEARFRAC($B$2,B5),2)</f>
        <v>37.99</v>
      </c>
    </row>
    <row r="6" spans="1:5">
      <c r="A6" s="19" t="s">
        <v>32</v>
      </c>
      <c r="B6" s="23">
        <v>28950</v>
      </c>
      <c r="C6" s="19">
        <f t="shared" si="0"/>
        <v>38.159999999999997</v>
      </c>
      <c r="D6" s="19">
        <f t="shared" si="1"/>
        <v>38.97</v>
      </c>
    </row>
    <row r="7" spans="1:5">
      <c r="A7" s="19" t="s">
        <v>35</v>
      </c>
      <c r="B7" s="23">
        <v>28207</v>
      </c>
      <c r="C7" s="19">
        <f t="shared" si="0"/>
        <v>40.19</v>
      </c>
      <c r="D7" s="19">
        <f t="shared" si="1"/>
        <v>41.01</v>
      </c>
    </row>
    <row r="8" spans="1:5">
      <c r="A8" s="19" t="s">
        <v>36</v>
      </c>
      <c r="B8" s="23">
        <v>28096</v>
      </c>
      <c r="C8" s="19">
        <f t="shared" si="0"/>
        <v>40.5</v>
      </c>
      <c r="D8" s="19">
        <f t="shared" si="1"/>
        <v>41.31</v>
      </c>
    </row>
    <row r="9" spans="1:5">
      <c r="A9" s="19" t="s">
        <v>104</v>
      </c>
      <c r="B9" s="23">
        <v>26748</v>
      </c>
      <c r="C9" s="19">
        <f t="shared" si="0"/>
        <v>44.18</v>
      </c>
      <c r="D9" s="19">
        <f t="shared" si="1"/>
        <v>45</v>
      </c>
    </row>
    <row r="10" spans="1:5">
      <c r="A10" s="19" t="s">
        <v>40</v>
      </c>
      <c r="B10" s="23">
        <v>26333</v>
      </c>
      <c r="C10" s="19">
        <f t="shared" si="0"/>
        <v>45.33</v>
      </c>
      <c r="D10" s="19">
        <f t="shared" si="1"/>
        <v>46.14</v>
      </c>
    </row>
    <row r="11" spans="1:5">
      <c r="A11" s="19" t="s">
        <v>38</v>
      </c>
      <c r="B11" s="23">
        <v>25957</v>
      </c>
      <c r="C11" s="19">
        <f t="shared" si="0"/>
        <v>46.35</v>
      </c>
      <c r="D11" s="19">
        <f t="shared" si="1"/>
        <v>47.17</v>
      </c>
    </row>
    <row r="12" spans="1:5">
      <c r="A12" s="19" t="s">
        <v>0</v>
      </c>
      <c r="B12" s="23">
        <v>25617</v>
      </c>
      <c r="C12" s="19">
        <f t="shared" si="0"/>
        <v>47.29</v>
      </c>
      <c r="D12" s="19">
        <f t="shared" si="1"/>
        <v>48.1</v>
      </c>
    </row>
    <row r="13" spans="1:5">
      <c r="A13" s="19" t="s">
        <v>25</v>
      </c>
      <c r="B13" s="23">
        <v>25486</v>
      </c>
      <c r="C13" s="19">
        <f t="shared" si="0"/>
        <v>47.64</v>
      </c>
      <c r="D13" s="19">
        <f t="shared" si="1"/>
        <v>48.46</v>
      </c>
    </row>
    <row r="14" spans="1:5">
      <c r="A14" s="15" t="s">
        <v>39</v>
      </c>
      <c r="B14" s="24">
        <v>24806</v>
      </c>
      <c r="C14" s="15">
        <f t="shared" si="0"/>
        <v>49.5</v>
      </c>
      <c r="D14" s="15">
        <f t="shared" si="1"/>
        <v>50.32</v>
      </c>
      <c r="E14" t="s">
        <v>118</v>
      </c>
    </row>
    <row r="15" spans="1:5">
      <c r="A15" s="19" t="s">
        <v>41</v>
      </c>
      <c r="B15" s="23">
        <v>24388</v>
      </c>
      <c r="C15" s="19">
        <f t="shared" si="0"/>
        <v>50.65</v>
      </c>
      <c r="D15" s="19">
        <f t="shared" si="1"/>
        <v>51.46</v>
      </c>
    </row>
    <row r="16" spans="1:5">
      <c r="A16" s="19" t="s">
        <v>44</v>
      </c>
      <c r="B16" s="23">
        <v>23667</v>
      </c>
      <c r="C16" s="19">
        <f t="shared" si="0"/>
        <v>52.62</v>
      </c>
      <c r="D16" s="19">
        <f t="shared" si="1"/>
        <v>53.44</v>
      </c>
    </row>
    <row r="17" spans="1:4">
      <c r="A17" s="19" t="s">
        <v>49</v>
      </c>
      <c r="B17" s="23">
        <v>23545</v>
      </c>
      <c r="C17" s="19">
        <f t="shared" si="0"/>
        <v>52.96</v>
      </c>
      <c r="D17" s="19">
        <f t="shared" si="1"/>
        <v>53.77</v>
      </c>
    </row>
    <row r="18" spans="1:4">
      <c r="A18" s="19" t="s">
        <v>42</v>
      </c>
      <c r="B18" s="23">
        <v>23506</v>
      </c>
      <c r="C18" s="19">
        <f t="shared" si="0"/>
        <v>53.06</v>
      </c>
      <c r="D18" s="19">
        <f t="shared" si="1"/>
        <v>53.88</v>
      </c>
    </row>
    <row r="19" spans="1:4">
      <c r="A19" s="19" t="s">
        <v>45</v>
      </c>
      <c r="B19" s="23">
        <v>23404</v>
      </c>
      <c r="C19" s="19">
        <f t="shared" si="0"/>
        <v>53.34</v>
      </c>
      <c r="D19" s="19">
        <f t="shared" si="1"/>
        <v>54.16</v>
      </c>
    </row>
    <row r="20" spans="1:4">
      <c r="A20" s="19" t="s">
        <v>47</v>
      </c>
      <c r="B20" s="23">
        <v>23364</v>
      </c>
      <c r="C20" s="19">
        <f t="shared" si="0"/>
        <v>53.45</v>
      </c>
      <c r="D20" s="19">
        <f t="shared" si="1"/>
        <v>54.27</v>
      </c>
    </row>
    <row r="21" spans="1:4">
      <c r="A21" s="19" t="s">
        <v>46</v>
      </c>
      <c r="B21" s="23">
        <v>23123</v>
      </c>
      <c r="C21" s="19">
        <f t="shared" si="0"/>
        <v>54.11</v>
      </c>
      <c r="D21" s="19">
        <f t="shared" si="1"/>
        <v>54.93</v>
      </c>
    </row>
    <row r="22" spans="1:4">
      <c r="A22" s="19" t="s">
        <v>71</v>
      </c>
      <c r="B22" s="23">
        <v>22902</v>
      </c>
      <c r="C22" s="19">
        <f t="shared" si="0"/>
        <v>54.72</v>
      </c>
      <c r="D22" s="19">
        <f t="shared" si="1"/>
        <v>55.53</v>
      </c>
    </row>
    <row r="23" spans="1:4">
      <c r="A23" s="19" t="s">
        <v>66</v>
      </c>
      <c r="B23" s="23">
        <v>22205</v>
      </c>
      <c r="C23" s="19">
        <f t="shared" si="0"/>
        <v>56.63</v>
      </c>
      <c r="D23" s="19">
        <f t="shared" si="1"/>
        <v>57.44</v>
      </c>
    </row>
    <row r="24" spans="1:4">
      <c r="A24" s="19" t="s">
        <v>65</v>
      </c>
      <c r="B24" s="23">
        <v>21974</v>
      </c>
      <c r="C24" s="19">
        <f t="shared" si="0"/>
        <v>57.26</v>
      </c>
      <c r="D24" s="19">
        <f t="shared" si="1"/>
        <v>58.08</v>
      </c>
    </row>
    <row r="25" spans="1:4">
      <c r="A25" s="19" t="s">
        <v>69</v>
      </c>
      <c r="B25" s="23">
        <v>21517</v>
      </c>
      <c r="C25" s="19">
        <f t="shared" si="0"/>
        <v>58.51</v>
      </c>
      <c r="D25" s="19">
        <f t="shared" si="1"/>
        <v>59.33</v>
      </c>
    </row>
    <row r="26" spans="1:4">
      <c r="A26" s="19" t="s">
        <v>72</v>
      </c>
      <c r="B26" s="23">
        <v>21063</v>
      </c>
      <c r="C26" s="19">
        <f t="shared" si="0"/>
        <v>59.75</v>
      </c>
      <c r="D26" s="19">
        <f t="shared" si="1"/>
        <v>60.57</v>
      </c>
    </row>
    <row r="27" spans="1:4">
      <c r="A27" s="19" t="s">
        <v>80</v>
      </c>
      <c r="B27" s="23">
        <v>20946</v>
      </c>
      <c r="C27" s="19">
        <f t="shared" si="0"/>
        <v>60.07</v>
      </c>
      <c r="D27" s="19">
        <f t="shared" si="1"/>
        <v>60.89</v>
      </c>
    </row>
    <row r="28" spans="1:4">
      <c r="A28" s="19" t="s">
        <v>64</v>
      </c>
      <c r="B28" s="23">
        <v>20740</v>
      </c>
      <c r="C28" s="19">
        <f t="shared" si="0"/>
        <v>60.64</v>
      </c>
      <c r="D28" s="19">
        <f t="shared" si="1"/>
        <v>61.45</v>
      </c>
    </row>
    <row r="29" spans="1:4">
      <c r="A29" s="19" t="s">
        <v>75</v>
      </c>
      <c r="B29" s="23">
        <v>20435</v>
      </c>
      <c r="C29" s="19">
        <f t="shared" si="0"/>
        <v>61.47</v>
      </c>
      <c r="D29" s="19">
        <f t="shared" si="1"/>
        <v>62.29</v>
      </c>
    </row>
    <row r="30" spans="1:4">
      <c r="A30" s="19" t="s">
        <v>76</v>
      </c>
      <c r="B30" s="23">
        <v>20349</v>
      </c>
      <c r="C30" s="19">
        <f t="shared" si="0"/>
        <v>61.71</v>
      </c>
      <c r="D30" s="19">
        <f t="shared" si="1"/>
        <v>62.52</v>
      </c>
    </row>
    <row r="31" spans="1:4">
      <c r="A31" s="19" t="s">
        <v>70</v>
      </c>
      <c r="B31" s="23">
        <v>20152</v>
      </c>
      <c r="C31" s="19">
        <f t="shared" si="0"/>
        <v>62.24</v>
      </c>
      <c r="D31" s="19">
        <f t="shared" si="1"/>
        <v>63.06</v>
      </c>
    </row>
    <row r="32" spans="1:4">
      <c r="A32" s="19" t="s">
        <v>79</v>
      </c>
      <c r="B32" s="23">
        <v>19780</v>
      </c>
      <c r="C32" s="19">
        <f t="shared" si="0"/>
        <v>63.27</v>
      </c>
      <c r="D32" s="19">
        <f t="shared" si="1"/>
        <v>64.08</v>
      </c>
    </row>
    <row r="33" spans="1:4">
      <c r="A33" s="19" t="s">
        <v>85</v>
      </c>
      <c r="B33" s="23">
        <v>18833</v>
      </c>
      <c r="C33" s="19">
        <f t="shared" si="0"/>
        <v>65.849999999999994</v>
      </c>
      <c r="D33" s="19">
        <f t="shared" si="1"/>
        <v>66.67</v>
      </c>
    </row>
    <row r="34" spans="1:4">
      <c r="A34" s="19" t="s">
        <v>91</v>
      </c>
      <c r="B34" s="23">
        <v>18810</v>
      </c>
      <c r="C34" s="19">
        <f t="shared" si="0"/>
        <v>65.92</v>
      </c>
      <c r="D34" s="19">
        <f t="shared" si="1"/>
        <v>66.73</v>
      </c>
    </row>
    <row r="35" spans="1:4">
      <c r="A35" s="19" t="s">
        <v>83</v>
      </c>
      <c r="B35" s="23">
        <v>18783</v>
      </c>
      <c r="C35" s="19">
        <f t="shared" si="0"/>
        <v>65.989999999999995</v>
      </c>
      <c r="D35" s="19">
        <f t="shared" si="1"/>
        <v>66.81</v>
      </c>
    </row>
    <row r="36" spans="1:4">
      <c r="A36" s="19" t="s">
        <v>68</v>
      </c>
      <c r="B36" s="23">
        <v>18491</v>
      </c>
      <c r="C36" s="19">
        <f t="shared" si="0"/>
        <v>66.790000000000006</v>
      </c>
      <c r="D36" s="19">
        <f t="shared" si="1"/>
        <v>67.61</v>
      </c>
    </row>
    <row r="37" spans="1:4">
      <c r="A37" s="19" t="s">
        <v>78</v>
      </c>
      <c r="B37" s="23">
        <v>18454</v>
      </c>
      <c r="C37" s="19">
        <f t="shared" ref="C37:C64" si="2">ROUND(YEARFRAC($B$1,B37),2)</f>
        <v>66.89</v>
      </c>
      <c r="D37" s="19">
        <f t="shared" ref="D37:D64" si="3">ROUND(YEARFRAC($B$2,B37),2)</f>
        <v>67.709999999999994</v>
      </c>
    </row>
    <row r="38" spans="1:4">
      <c r="A38" s="19" t="s">
        <v>84</v>
      </c>
      <c r="B38" s="23">
        <v>18374</v>
      </c>
      <c r="C38" s="19">
        <f t="shared" si="2"/>
        <v>67.11</v>
      </c>
      <c r="D38" s="19">
        <f t="shared" si="3"/>
        <v>67.930000000000007</v>
      </c>
    </row>
    <row r="39" spans="1:4">
      <c r="A39" s="19" t="s">
        <v>87</v>
      </c>
      <c r="B39" s="23">
        <v>17886</v>
      </c>
      <c r="C39" s="19">
        <f t="shared" si="2"/>
        <v>68.45</v>
      </c>
      <c r="D39" s="19">
        <f t="shared" si="3"/>
        <v>69.27</v>
      </c>
    </row>
    <row r="40" spans="1:4">
      <c r="A40" s="19" t="s">
        <v>90</v>
      </c>
      <c r="B40" s="23">
        <v>17399</v>
      </c>
      <c r="C40" s="19">
        <f t="shared" si="2"/>
        <v>69.78</v>
      </c>
      <c r="D40" s="19">
        <f t="shared" si="3"/>
        <v>70.599999999999994</v>
      </c>
    </row>
    <row r="41" spans="1:4">
      <c r="A41" s="19" t="s">
        <v>93</v>
      </c>
      <c r="B41" s="23">
        <v>16994</v>
      </c>
      <c r="C41" s="19">
        <f t="shared" si="2"/>
        <v>70.89</v>
      </c>
      <c r="D41" s="19">
        <f t="shared" si="3"/>
        <v>71.709999999999994</v>
      </c>
    </row>
    <row r="42" spans="1:4">
      <c r="A42" s="19" t="s">
        <v>100</v>
      </c>
      <c r="B42" s="23">
        <v>16739</v>
      </c>
      <c r="C42" s="19">
        <f t="shared" si="2"/>
        <v>71.59</v>
      </c>
      <c r="D42" s="19">
        <f t="shared" si="3"/>
        <v>72.41</v>
      </c>
    </row>
    <row r="43" spans="1:4">
      <c r="A43" s="19" t="s">
        <v>92</v>
      </c>
      <c r="B43" s="23">
        <v>16617</v>
      </c>
      <c r="C43" s="19">
        <f t="shared" si="2"/>
        <v>71.92</v>
      </c>
      <c r="D43" s="19">
        <f t="shared" si="3"/>
        <v>72.739999999999995</v>
      </c>
    </row>
    <row r="44" spans="1:4">
      <c r="A44" s="19" t="s">
        <v>101</v>
      </c>
      <c r="B44" s="23">
        <v>16533</v>
      </c>
      <c r="C44" s="19">
        <f t="shared" si="2"/>
        <v>72.150000000000006</v>
      </c>
      <c r="D44" s="19">
        <f t="shared" si="3"/>
        <v>72.97</v>
      </c>
    </row>
    <row r="45" spans="1:4">
      <c r="A45" s="19" t="s">
        <v>98</v>
      </c>
      <c r="B45" s="23">
        <v>16510</v>
      </c>
      <c r="C45" s="19">
        <f t="shared" si="2"/>
        <v>72.209999999999994</v>
      </c>
      <c r="D45" s="19">
        <f t="shared" si="3"/>
        <v>73.03</v>
      </c>
    </row>
    <row r="46" spans="1:4">
      <c r="A46" s="19" t="s">
        <v>95</v>
      </c>
      <c r="B46" s="23">
        <v>13304</v>
      </c>
      <c r="C46" s="19">
        <f t="shared" si="2"/>
        <v>80.989999999999995</v>
      </c>
      <c r="D46" s="19">
        <f t="shared" si="3"/>
        <v>81.81</v>
      </c>
    </row>
    <row r="47" spans="1:4">
      <c r="A47" s="19" t="s">
        <v>88</v>
      </c>
      <c r="B47" s="23">
        <v>17840</v>
      </c>
      <c r="C47" s="19">
        <f t="shared" si="2"/>
        <v>68.58</v>
      </c>
      <c r="D47" s="19">
        <f t="shared" si="3"/>
        <v>69.39</v>
      </c>
    </row>
    <row r="48" spans="1:4">
      <c r="A48" s="19" t="s">
        <v>94</v>
      </c>
      <c r="B48" s="12"/>
      <c r="C48" s="12">
        <f t="shared" si="2"/>
        <v>117.42</v>
      </c>
      <c r="D48" s="12">
        <f t="shared" si="3"/>
        <v>118.24</v>
      </c>
    </row>
    <row r="49" spans="1:4">
      <c r="A49" s="19" t="s">
        <v>43</v>
      </c>
      <c r="B49" s="12"/>
      <c r="C49" s="12">
        <f t="shared" si="2"/>
        <v>117.42</v>
      </c>
      <c r="D49" s="12">
        <f t="shared" si="3"/>
        <v>118.24</v>
      </c>
    </row>
    <row r="50" spans="1:4">
      <c r="A50" s="19" t="s">
        <v>86</v>
      </c>
      <c r="B50" s="12"/>
      <c r="C50" s="12">
        <f t="shared" si="2"/>
        <v>117.42</v>
      </c>
      <c r="D50" s="12">
        <f t="shared" si="3"/>
        <v>118.24</v>
      </c>
    </row>
    <row r="51" spans="1:4">
      <c r="A51" s="19" t="s">
        <v>34</v>
      </c>
      <c r="B51" s="12"/>
      <c r="C51" s="12">
        <f t="shared" si="2"/>
        <v>117.42</v>
      </c>
      <c r="D51" s="12">
        <f t="shared" si="3"/>
        <v>118.24</v>
      </c>
    </row>
    <row r="52" spans="1:4">
      <c r="A52" s="19" t="s">
        <v>73</v>
      </c>
      <c r="B52" s="12"/>
      <c r="C52" s="12">
        <f t="shared" si="2"/>
        <v>117.42</v>
      </c>
      <c r="D52" s="12">
        <f t="shared" si="3"/>
        <v>118.24</v>
      </c>
    </row>
    <row r="53" spans="1:4">
      <c r="A53" s="19" t="s">
        <v>81</v>
      </c>
      <c r="B53" s="12"/>
      <c r="C53" s="12">
        <f t="shared" si="2"/>
        <v>117.42</v>
      </c>
      <c r="D53" s="12">
        <f t="shared" si="3"/>
        <v>118.24</v>
      </c>
    </row>
    <row r="54" spans="1:4">
      <c r="A54" s="19" t="s">
        <v>74</v>
      </c>
      <c r="B54" s="12"/>
      <c r="C54" s="12">
        <f t="shared" si="2"/>
        <v>117.42</v>
      </c>
      <c r="D54" s="12">
        <f t="shared" si="3"/>
        <v>118.24</v>
      </c>
    </row>
    <row r="55" spans="1:4">
      <c r="A55" s="19" t="s">
        <v>37</v>
      </c>
      <c r="B55" s="12"/>
      <c r="C55" s="12">
        <f t="shared" si="2"/>
        <v>117.42</v>
      </c>
      <c r="D55" s="12">
        <f t="shared" si="3"/>
        <v>118.24</v>
      </c>
    </row>
    <row r="56" spans="1:4">
      <c r="A56" s="19" t="s">
        <v>82</v>
      </c>
      <c r="B56" s="12"/>
      <c r="C56" s="12">
        <f t="shared" si="2"/>
        <v>117.42</v>
      </c>
      <c r="D56" s="12">
        <f t="shared" si="3"/>
        <v>118.24</v>
      </c>
    </row>
    <row r="57" spans="1:4">
      <c r="A57" s="19" t="s">
        <v>97</v>
      </c>
      <c r="B57" s="12"/>
      <c r="C57" s="12">
        <f t="shared" si="2"/>
        <v>117.42</v>
      </c>
      <c r="D57" s="12">
        <f t="shared" si="3"/>
        <v>118.24</v>
      </c>
    </row>
    <row r="58" spans="1:4">
      <c r="A58" s="19" t="s">
        <v>68</v>
      </c>
      <c r="B58" s="12"/>
      <c r="C58" s="12">
        <f t="shared" si="2"/>
        <v>117.42</v>
      </c>
      <c r="D58" s="12">
        <f t="shared" si="3"/>
        <v>118.24</v>
      </c>
    </row>
    <row r="59" spans="1:4">
      <c r="A59" s="19" t="s">
        <v>77</v>
      </c>
      <c r="B59" s="12"/>
      <c r="C59" s="12">
        <f t="shared" si="2"/>
        <v>117.42</v>
      </c>
      <c r="D59" s="12">
        <f t="shared" si="3"/>
        <v>118.24</v>
      </c>
    </row>
    <row r="60" spans="1:4">
      <c r="A60" s="19" t="s">
        <v>96</v>
      </c>
      <c r="B60" s="12"/>
      <c r="C60" s="12">
        <f t="shared" si="2"/>
        <v>117.42</v>
      </c>
      <c r="D60" s="12">
        <f t="shared" si="3"/>
        <v>118.24</v>
      </c>
    </row>
    <row r="61" spans="1:4">
      <c r="A61" s="19" t="s">
        <v>48</v>
      </c>
      <c r="B61" s="12"/>
      <c r="C61" s="12">
        <f t="shared" si="2"/>
        <v>117.42</v>
      </c>
      <c r="D61" s="12">
        <f t="shared" si="3"/>
        <v>118.24</v>
      </c>
    </row>
    <row r="62" spans="1:4">
      <c r="A62" s="19" t="s">
        <v>67</v>
      </c>
      <c r="B62" s="12"/>
      <c r="C62" s="12">
        <f t="shared" si="2"/>
        <v>117.42</v>
      </c>
      <c r="D62" s="12">
        <f t="shared" si="3"/>
        <v>118.24</v>
      </c>
    </row>
    <row r="63" spans="1:4">
      <c r="A63" s="19" t="s">
        <v>99</v>
      </c>
      <c r="B63" s="12"/>
      <c r="C63" s="12">
        <f t="shared" si="2"/>
        <v>117.42</v>
      </c>
      <c r="D63" s="12">
        <f t="shared" si="3"/>
        <v>118.24</v>
      </c>
    </row>
    <row r="64" spans="1:4">
      <c r="A64" s="19" t="s">
        <v>89</v>
      </c>
      <c r="B64" s="14"/>
      <c r="C64" s="12">
        <f t="shared" si="2"/>
        <v>117.42</v>
      </c>
      <c r="D64" s="12">
        <f t="shared" si="3"/>
        <v>118.24</v>
      </c>
    </row>
  </sheetData>
  <autoFilter ref="A4:D64">
    <sortState ref="A5:D64">
      <sortCondition descending="1" ref="B4:B64"/>
    </sortState>
  </autoFilter>
  <sortState ref="A1:A65">
    <sortCondition ref="A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Rankings</vt:lpstr>
      <vt:lpstr>Results</vt:lpstr>
      <vt:lpstr>Birthday</vt:lpstr>
      <vt:lpstr>Rankings!Print_Titles</vt:lpstr>
      <vt:lpstr>Results!Print_Titles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2017-10-22T16:33:50Z</cp:lastPrinted>
  <dcterms:created xsi:type="dcterms:W3CDTF">2017-09-12T18:52:07Z</dcterms:created>
  <dcterms:modified xsi:type="dcterms:W3CDTF">2017-11-14T18:55:41Z</dcterms:modified>
</cp:coreProperties>
</file>